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245" activeTab="0"/>
  </bookViews>
  <sheets>
    <sheet name="MechScarlet1" sheetId="1" r:id="rId1"/>
    <sheet name="MechScarlet2" sheetId="2" r:id="rId2"/>
    <sheet name="Mechelen3" sheetId="3" r:id="rId3"/>
    <sheet name="MechelenD" sheetId="4" r:id="rId4"/>
    <sheet name="MechelenE" sheetId="5" r:id="rId5"/>
  </sheets>
  <definedNames>
    <definedName name="_xlnm.Print_Titles" localSheetId="2">'Mechelen3'!$A:$A,'Mechelen3'!$1:$8</definedName>
    <definedName name="_xlnm.Print_Titles" localSheetId="3">'MechelenD'!$A:$A,'MechelenD'!$1:$8</definedName>
    <definedName name="_xlnm.Print_Titles" localSheetId="4">'MechelenE'!$A:$A,'MechelenE'!$1:$8</definedName>
    <definedName name="_xlnm.Print_Titles" localSheetId="0">'MechScarlet1'!$A:$A,'MechScarlet1'!$1:$8</definedName>
    <definedName name="_xlnm.Print_Titles" localSheetId="1">'MechScarlet2'!$A:$A,'MechScarlet2'!$1:$8</definedName>
  </definedNames>
  <calcPr fullCalcOnLoad="1"/>
</workbook>
</file>

<file path=xl/sharedStrings.xml><?xml version="1.0" encoding="utf-8"?>
<sst xmlns="http://schemas.openxmlformats.org/spreadsheetml/2006/main" count="736" uniqueCount="136">
  <si>
    <t/>
  </si>
  <si>
    <t>Algemeen Rijksarchief [België], Rekenkamer, doc. nos. 41,205-279 (Mechelen Stadsrekeningen)</t>
  </si>
  <si>
    <t>In £ groot</t>
  </si>
  <si>
    <t>in pence and pounds (£) groot Flemish</t>
  </si>
  <si>
    <t>in £</t>
  </si>
  <si>
    <t>£ oude gr</t>
  </si>
  <si>
    <t xml:space="preserve"> Costs of Dyeing Scarlets at Mechelen, 1361 - 1415</t>
  </si>
  <si>
    <t>1361-65</t>
  </si>
  <si>
    <t>1366-70</t>
  </si>
  <si>
    <t>1370</t>
  </si>
  <si>
    <t>1371</t>
  </si>
  <si>
    <t>1371-75</t>
  </si>
  <si>
    <t>1372</t>
  </si>
  <si>
    <t>1373</t>
  </si>
  <si>
    <t>1374</t>
  </si>
  <si>
    <t>1375</t>
  </si>
  <si>
    <t>1376</t>
  </si>
  <si>
    <t>1376-80</t>
  </si>
  <si>
    <t>1377</t>
  </si>
  <si>
    <t>1378</t>
  </si>
  <si>
    <t>1379</t>
  </si>
  <si>
    <t>1380</t>
  </si>
  <si>
    <t>1381</t>
  </si>
  <si>
    <t>1381-85</t>
  </si>
  <si>
    <t>1382</t>
  </si>
  <si>
    <t>1383</t>
  </si>
  <si>
    <t>1384</t>
  </si>
  <si>
    <t>1385</t>
  </si>
  <si>
    <t>1386</t>
  </si>
  <si>
    <t>1386-90</t>
  </si>
  <si>
    <t>1387</t>
  </si>
  <si>
    <t>1388</t>
  </si>
  <si>
    <t>1389</t>
  </si>
  <si>
    <t>1390</t>
  </si>
  <si>
    <t>1391</t>
  </si>
  <si>
    <t>1391-95</t>
  </si>
  <si>
    <t>1392</t>
  </si>
  <si>
    <t>1393</t>
  </si>
  <si>
    <t>1394</t>
  </si>
  <si>
    <t>1395</t>
  </si>
  <si>
    <t>1396</t>
  </si>
  <si>
    <t>1396-1400</t>
  </si>
  <si>
    <t>1397</t>
  </si>
  <si>
    <t>1398</t>
  </si>
  <si>
    <t>1399</t>
  </si>
  <si>
    <t>1400</t>
  </si>
  <si>
    <t>1401</t>
  </si>
  <si>
    <t>1401-05</t>
  </si>
  <si>
    <t>1402</t>
  </si>
  <si>
    <t>1403</t>
  </si>
  <si>
    <t>1404</t>
  </si>
  <si>
    <t>1405</t>
  </si>
  <si>
    <t>1406</t>
  </si>
  <si>
    <t>1406-10</t>
  </si>
  <si>
    <t>1407</t>
  </si>
  <si>
    <t>1408</t>
  </si>
  <si>
    <t>1409</t>
  </si>
  <si>
    <t>1410</t>
  </si>
  <si>
    <t>1411</t>
  </si>
  <si>
    <t>1411-15</t>
  </si>
  <si>
    <t>1412</t>
  </si>
  <si>
    <t>1413</t>
  </si>
  <si>
    <t>1414</t>
  </si>
  <si>
    <t>1415</t>
  </si>
  <si>
    <t>1416</t>
  </si>
  <si>
    <t>1451-75=100</t>
  </si>
  <si>
    <t>40 ells long = 27.56 metres (1 ell = 0.689 m)</t>
  </si>
  <si>
    <t>5 years</t>
  </si>
  <si>
    <t>a Mechelen</t>
  </si>
  <si>
    <t>and</t>
  </si>
  <si>
    <t xml:space="preserve">and </t>
  </si>
  <si>
    <t>and Final</t>
  </si>
  <si>
    <t>Basket in</t>
  </si>
  <si>
    <t>Baskets</t>
  </si>
  <si>
    <t>Blue</t>
  </si>
  <si>
    <t xml:space="preserve">Bruges: </t>
  </si>
  <si>
    <t>Christmas</t>
  </si>
  <si>
    <t>Commodity</t>
  </si>
  <si>
    <t>compared to the Wages of a Bruges Master Mason and the Values of a Flemish Commodity Basket:</t>
  </si>
  <si>
    <t>Cost of</t>
  </si>
  <si>
    <t>Costs</t>
  </si>
  <si>
    <t>Costs of</t>
  </si>
  <si>
    <t>d per kg</t>
  </si>
  <si>
    <t>d per lb</t>
  </si>
  <si>
    <t>Dyeing</t>
  </si>
  <si>
    <t>Easter</t>
  </si>
  <si>
    <t xml:space="preserve">Final </t>
  </si>
  <si>
    <t>Finishing</t>
  </si>
  <si>
    <t>Flemish</t>
  </si>
  <si>
    <t>Grain</t>
  </si>
  <si>
    <t>Grain as</t>
  </si>
  <si>
    <t>Grain in</t>
  </si>
  <si>
    <t>groot</t>
  </si>
  <si>
    <t>harmonic means</t>
  </si>
  <si>
    <t>in d groot</t>
  </si>
  <si>
    <t>in pounds oude groot and pounds groot Flemish</t>
  </si>
  <si>
    <t>in Pounds Oude Groot and Pounds Groot Flemish</t>
  </si>
  <si>
    <t>Index:  1451-75 = 100</t>
  </si>
  <si>
    <t>kg of</t>
  </si>
  <si>
    <t>lb of</t>
  </si>
  <si>
    <t>Mason in</t>
  </si>
  <si>
    <t>Master Mason</t>
  </si>
  <si>
    <t>Mean</t>
  </si>
  <si>
    <t>Mechelen</t>
  </si>
  <si>
    <t>No. of Days'</t>
  </si>
  <si>
    <t>of a Master</t>
  </si>
  <si>
    <t>of cost of</t>
  </si>
  <si>
    <t>of Final</t>
  </si>
  <si>
    <t>of total</t>
  </si>
  <si>
    <t>or Blue</t>
  </si>
  <si>
    <t>or Blues:</t>
  </si>
  <si>
    <t>Oude</t>
  </si>
  <si>
    <t>Percent</t>
  </si>
  <si>
    <t>Percent of</t>
  </si>
  <si>
    <t>Price</t>
  </si>
  <si>
    <t>Price in</t>
  </si>
  <si>
    <t>Price Index</t>
  </si>
  <si>
    <t>Prices and Values of Scarlets Manufactured in Mechelen:</t>
  </si>
  <si>
    <t>Scarlet</t>
  </si>
  <si>
    <t>Scarlet in</t>
  </si>
  <si>
    <t>Season</t>
  </si>
  <si>
    <t>Shearing</t>
  </si>
  <si>
    <t>Sources:</t>
  </si>
  <si>
    <t>Stadsarchief Mechelen, Stadsrekeningen 1315-1550, Series I:3-265</t>
  </si>
  <si>
    <t>to Purchase</t>
  </si>
  <si>
    <t>Total</t>
  </si>
  <si>
    <t>Value of a</t>
  </si>
  <si>
    <t>Value of the</t>
  </si>
  <si>
    <t>W &amp; B</t>
  </si>
  <si>
    <t>Wages</t>
  </si>
  <si>
    <t>Wages for a</t>
  </si>
  <si>
    <t>White</t>
  </si>
  <si>
    <t>white cloth</t>
  </si>
  <si>
    <t>Whites</t>
  </si>
  <si>
    <t>Year</t>
  </si>
  <si>
    <t>Years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</si>
</sst>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000"/>
    <numFmt numFmtId="167" formatCode="0.000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3" fillId="0" borderId="0" applyNumberFormat="0" applyFill="0" applyBorder="0" applyAlignment="0" applyProtection="0"/>
    <xf numFmtId="2" fontId="0" fillId="0" borderId="0">
      <alignment/>
      <protection/>
    </xf>
    <xf numFmtId="0" fontId="2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4" applyNumberFormat="0" applyFill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0" fontId="29" fillId="27" borderId="6" applyNumberFormat="0" applyAlignment="0" applyProtection="0"/>
    <xf numFmtId="1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7">
      <alignment/>
      <protection/>
    </xf>
    <xf numFmtId="0" fontId="3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3" fillId="0" borderId="0" xfId="0" applyNumberFormat="1" applyFont="1" applyAlignment="1">
      <alignment/>
    </xf>
    <xf numFmtId="167" fontId="0" fillId="33" borderId="0" xfId="0" applyNumberFormat="1" applyFill="1" applyAlignment="1">
      <alignment/>
    </xf>
    <xf numFmtId="0" fontId="3" fillId="0" borderId="0" xfId="0" applyFont="1" applyAlignment="1">
      <alignment horizontal="center"/>
    </xf>
    <xf numFmtId="167" fontId="0" fillId="0" borderId="0" xfId="0" applyNumberForma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FF0000"/>
      <rgbColor rgb="000000FF"/>
      <rgbColor rgb="0000FF00"/>
      <rgbColor rgb="00FFFF00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134"/>
  <sheetViews>
    <sheetView tabSelected="1" zoomScale="90" zoomScaleNormal="90"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1" sqref="C11"/>
    </sheetView>
  </sheetViews>
  <sheetFormatPr defaultColWidth="9.140625" defaultRowHeight="12.75"/>
  <cols>
    <col min="1" max="1" width="10.57421875" style="0" customWidth="1"/>
    <col min="2" max="2" width="11.421875" style="11" customWidth="1"/>
    <col min="4" max="4" width="9.8515625" style="2" customWidth="1"/>
    <col min="5" max="5" width="8.57421875" style="4" customWidth="1"/>
    <col min="6" max="7" width="7.8515625" style="8" customWidth="1"/>
    <col min="8" max="9" width="8.57421875" style="6" customWidth="1"/>
    <col min="10" max="10" width="10.140625" style="2" customWidth="1"/>
    <col min="11" max="11" width="9.140625" style="4" customWidth="1"/>
    <col min="12" max="12" width="11.57421875" style="4" customWidth="1"/>
    <col min="13" max="13" width="10.140625" style="2" customWidth="1"/>
    <col min="14" max="14" width="10.8515625" style="4" customWidth="1"/>
    <col min="15" max="15" width="9.8515625" style="2" customWidth="1"/>
    <col min="16" max="16" width="12.421875" style="8" customWidth="1"/>
  </cols>
  <sheetData>
    <row r="1" spans="4:5" ht="12.75">
      <c r="D1" s="3" t="s">
        <v>6</v>
      </c>
      <c r="E1" s="5"/>
    </row>
    <row r="2" ht="12.75">
      <c r="D2" s="3" t="s">
        <v>95</v>
      </c>
    </row>
    <row r="3" spans="2:16" ht="12.75">
      <c r="B3" s="1"/>
      <c r="D3" s="3"/>
      <c r="F3"/>
      <c r="G3"/>
      <c r="H3"/>
      <c r="I3"/>
      <c r="J3"/>
      <c r="K3"/>
      <c r="L3"/>
      <c r="M3"/>
      <c r="N3"/>
      <c r="O3"/>
      <c r="P3"/>
    </row>
    <row r="4" spans="2:4" ht="12.75">
      <c r="B4" s="1"/>
      <c r="D4" s="3" t="s">
        <v>66</v>
      </c>
    </row>
    <row r="6" spans="1:16" ht="12.75">
      <c r="A6" s="1" t="s">
        <v>120</v>
      </c>
      <c r="B6" s="11" t="s">
        <v>134</v>
      </c>
      <c r="C6" s="1" t="s">
        <v>131</v>
      </c>
      <c r="D6" s="3" t="s">
        <v>133</v>
      </c>
      <c r="E6" s="5" t="s">
        <v>112</v>
      </c>
      <c r="F6" s="9" t="s">
        <v>99</v>
      </c>
      <c r="G6" s="9" t="s">
        <v>98</v>
      </c>
      <c r="H6" s="7" t="s">
        <v>115</v>
      </c>
      <c r="I6" s="7" t="s">
        <v>115</v>
      </c>
      <c r="J6" s="3" t="s">
        <v>79</v>
      </c>
      <c r="K6" s="5" t="s">
        <v>90</v>
      </c>
      <c r="L6" s="5" t="s">
        <v>90</v>
      </c>
      <c r="M6" s="3" t="s">
        <v>84</v>
      </c>
      <c r="N6" s="5" t="s">
        <v>87</v>
      </c>
      <c r="O6" s="3" t="s">
        <v>125</v>
      </c>
      <c r="P6" s="9" t="s">
        <v>114</v>
      </c>
    </row>
    <row r="7" spans="1:16" ht="12.75">
      <c r="A7" s="1"/>
      <c r="C7" s="1" t="s">
        <v>109</v>
      </c>
      <c r="D7" s="3" t="s">
        <v>110</v>
      </c>
      <c r="E7" s="5" t="s">
        <v>107</v>
      </c>
      <c r="F7" s="9" t="s">
        <v>89</v>
      </c>
      <c r="G7" s="9" t="s">
        <v>89</v>
      </c>
      <c r="H7" s="7" t="s">
        <v>83</v>
      </c>
      <c r="I7" s="7" t="s">
        <v>82</v>
      </c>
      <c r="J7" s="3" t="s">
        <v>91</v>
      </c>
      <c r="K7" s="5" t="s">
        <v>112</v>
      </c>
      <c r="L7" s="5" t="s">
        <v>112</v>
      </c>
      <c r="M7" s="3" t="s">
        <v>70</v>
      </c>
      <c r="N7" s="5" t="s">
        <v>81</v>
      </c>
      <c r="O7" s="3" t="s">
        <v>80</v>
      </c>
      <c r="P7" s="9" t="s">
        <v>4</v>
      </c>
    </row>
    <row r="8" spans="1:16" ht="12.75">
      <c r="A8" s="1"/>
      <c r="C8" s="1"/>
      <c r="D8" s="3" t="s">
        <v>80</v>
      </c>
      <c r="E8" s="5"/>
      <c r="F8" s="9"/>
      <c r="G8" s="9"/>
      <c r="H8" s="7"/>
      <c r="I8" s="7"/>
      <c r="J8" s="3" t="s">
        <v>5</v>
      </c>
      <c r="K8" s="5" t="s">
        <v>108</v>
      </c>
      <c r="L8" s="5" t="s">
        <v>106</v>
      </c>
      <c r="M8" s="3" t="s">
        <v>121</v>
      </c>
      <c r="N8" s="5" t="s">
        <v>113</v>
      </c>
      <c r="O8" s="3" t="s">
        <v>71</v>
      </c>
      <c r="P8" s="9" t="s">
        <v>92</v>
      </c>
    </row>
    <row r="9" spans="1:16" ht="12.75">
      <c r="A9" s="1"/>
      <c r="C9" s="1"/>
      <c r="D9" s="3"/>
      <c r="E9" s="5"/>
      <c r="F9" s="9"/>
      <c r="G9" s="9"/>
      <c r="H9" s="7"/>
      <c r="I9" s="7"/>
      <c r="J9" s="3"/>
      <c r="K9" s="5"/>
      <c r="L9" s="5" t="s">
        <v>132</v>
      </c>
      <c r="M9" s="3" t="s">
        <v>5</v>
      </c>
      <c r="N9" s="5" t="s">
        <v>125</v>
      </c>
      <c r="O9" s="3" t="s">
        <v>114</v>
      </c>
      <c r="P9" s="9" t="s">
        <v>88</v>
      </c>
    </row>
    <row r="11" spans="1:15" ht="12.75">
      <c r="A11" t="s">
        <v>85</v>
      </c>
      <c r="B11" s="11">
        <v>1361</v>
      </c>
      <c r="C11" t="s">
        <v>131</v>
      </c>
      <c r="D11" s="2">
        <v>1.7715</v>
      </c>
      <c r="E11" s="4">
        <f>D11/O11</f>
        <v>0.637574230700018</v>
      </c>
      <c r="F11" s="8">
        <v>23.56</v>
      </c>
      <c r="G11" s="8">
        <f>F11*0.46925</f>
        <v>11.05553</v>
      </c>
      <c r="H11" s="6">
        <f>(J11/F11)*240</f>
        <v>9.196604414261461</v>
      </c>
      <c r="I11" s="6">
        <f>(J11/G11)*240</f>
        <v>19.598517664915207</v>
      </c>
      <c r="J11" s="2">
        <v>0.9028</v>
      </c>
      <c r="K11" s="4">
        <f>J11/O11</f>
        <v>0.3249235198848299</v>
      </c>
      <c r="L11" s="4">
        <f>J11/D11</f>
        <v>0.5096246119108101</v>
      </c>
      <c r="M11" s="2">
        <v>0.1042</v>
      </c>
      <c r="N11" s="4">
        <f>M11/O11</f>
        <v>0.03750224941515206</v>
      </c>
      <c r="O11" s="2">
        <f>D11+J11+M11</f>
        <v>2.7785</v>
      </c>
    </row>
    <row r="12" spans="1:15" ht="12.75">
      <c r="A12" t="s">
        <v>76</v>
      </c>
      <c r="B12" s="11">
        <v>1362</v>
      </c>
      <c r="C12" t="s">
        <v>74</v>
      </c>
      <c r="D12" s="2">
        <v>1.6583</v>
      </c>
      <c r="E12" s="4">
        <f>D12/O12</f>
        <v>0.6933706855100035</v>
      </c>
      <c r="F12" s="8">
        <v>21.63</v>
      </c>
      <c r="G12" s="8">
        <f>F12*0.46925</f>
        <v>10.149877499999999</v>
      </c>
      <c r="H12" s="6">
        <f>(J12/F12)*240</f>
        <v>7.374202496532593</v>
      </c>
      <c r="I12" s="6">
        <f>(J12/G12)*240</f>
        <v>15.71486946517335</v>
      </c>
      <c r="J12" s="2">
        <v>0.6646</v>
      </c>
      <c r="K12" s="4">
        <f>J12/O12</f>
        <v>0.27788346957121646</v>
      </c>
      <c r="L12" s="4">
        <f>J12/D12</f>
        <v>0.40077187481155396</v>
      </c>
      <c r="M12" s="2">
        <v>0.06875</v>
      </c>
      <c r="N12" s="4">
        <f>M12/O12</f>
        <v>0.02874584491877992</v>
      </c>
      <c r="O12" s="2">
        <f>D12+J12+M12</f>
        <v>2.3916500000000003</v>
      </c>
    </row>
    <row r="13" spans="1:15" ht="12.75">
      <c r="A13" t="s">
        <v>85</v>
      </c>
      <c r="B13" s="11">
        <v>1363</v>
      </c>
      <c r="C13" t="s">
        <v>131</v>
      </c>
      <c r="D13" s="2">
        <v>1.6417</v>
      </c>
      <c r="E13" s="4">
        <f>D13/O13</f>
        <v>0.6289074471345388</v>
      </c>
      <c r="F13" s="8">
        <v>21.5</v>
      </c>
      <c r="G13" s="8">
        <f>F13*0.46925</f>
        <v>10.088875</v>
      </c>
      <c r="H13" s="6">
        <f>(J13/F13)*240</f>
        <v>9.860093023255812</v>
      </c>
      <c r="I13" s="6">
        <f>(J13/G13)*240</f>
        <v>21.01245183432246</v>
      </c>
      <c r="J13" s="2">
        <v>0.8833</v>
      </c>
      <c r="K13" s="4">
        <f>J13/O13</f>
        <v>0.3383772601900092</v>
      </c>
      <c r="L13" s="4">
        <f>J13/D13</f>
        <v>0.5380398367545837</v>
      </c>
      <c r="M13" s="2">
        <v>0.0854</v>
      </c>
      <c r="N13" s="4">
        <f>M13/O13</f>
        <v>0.03271529267545204</v>
      </c>
      <c r="O13" s="2">
        <f>D13+J13+M13</f>
        <v>2.6104</v>
      </c>
    </row>
    <row r="14" spans="1:15" ht="12.75">
      <c r="A14" t="s">
        <v>76</v>
      </c>
      <c r="B14" s="11">
        <v>1363</v>
      </c>
      <c r="C14" t="s">
        <v>74</v>
      </c>
      <c r="D14" s="2">
        <v>1.925</v>
      </c>
      <c r="E14" s="4">
        <f>D14/O14</f>
        <v>0.6814231655557405</v>
      </c>
      <c r="G14" s="8">
        <f>F14*0.46925</f>
        <v>0</v>
      </c>
      <c r="J14" s="2">
        <v>0.8708</v>
      </c>
      <c r="K14" s="4">
        <f>J14/O14</f>
        <v>0.3082510610732149</v>
      </c>
      <c r="L14" s="4">
        <f>J14/D14</f>
        <v>0.45236363636363636</v>
      </c>
      <c r="M14" s="2">
        <v>0.02917</v>
      </c>
      <c r="N14" s="4">
        <f>M14/O14</f>
        <v>0.010325773371044648</v>
      </c>
      <c r="O14" s="2">
        <f>D14+J14+M14</f>
        <v>2.82497</v>
      </c>
    </row>
    <row r="15" spans="1:15" ht="12.75">
      <c r="A15" t="s">
        <v>76</v>
      </c>
      <c r="B15" s="11">
        <v>1364</v>
      </c>
      <c r="C15" t="s">
        <v>131</v>
      </c>
      <c r="D15" s="2">
        <v>1.7104</v>
      </c>
      <c r="E15" s="4">
        <f>D15/O15</f>
        <v>0.5975196506550219</v>
      </c>
      <c r="F15" s="8">
        <v>23.5</v>
      </c>
      <c r="G15" s="8">
        <f>F15*0.46925</f>
        <v>11.027375</v>
      </c>
      <c r="H15" s="6">
        <f>(J15/F15)*240</f>
        <v>11.212595744680852</v>
      </c>
      <c r="I15" s="6">
        <f>(J15/G15)*240</f>
        <v>23.894716557657652</v>
      </c>
      <c r="J15" s="2">
        <v>1.0979</v>
      </c>
      <c r="K15" s="4">
        <f>J15/O15</f>
        <v>0.38354585152838433</v>
      </c>
      <c r="L15" s="4">
        <f>J15/D15</f>
        <v>0.6418966323666979</v>
      </c>
      <c r="M15" s="2">
        <v>0.0542</v>
      </c>
      <c r="N15" s="4">
        <f>M15/O15</f>
        <v>0.018934497816593888</v>
      </c>
      <c r="O15" s="2">
        <f>D15+J15+M15</f>
        <v>2.8625</v>
      </c>
    </row>
    <row r="16" spans="1:2" ht="12.75">
      <c r="A16" t="s">
        <v>76</v>
      </c>
      <c r="B16" s="11">
        <v>1365</v>
      </c>
    </row>
    <row r="18" spans="1:15" ht="12.75">
      <c r="A18" t="s">
        <v>102</v>
      </c>
      <c r="B18" s="11" t="s">
        <v>7</v>
      </c>
      <c r="D18" s="2">
        <f>AVERAGE(D11:D17)</f>
        <v>1.7413800000000001</v>
      </c>
      <c r="E18" s="4">
        <f>D18/O18</f>
        <v>0.6464870114537996</v>
      </c>
      <c r="F18" s="8">
        <f>AVERAGE(F11:F17)</f>
        <v>22.5475</v>
      </c>
      <c r="G18" s="8">
        <f>F18*0.46925</f>
        <v>10.580414375</v>
      </c>
      <c r="H18" s="6">
        <f>(J18/F18)*240</f>
        <v>9.408191595520568</v>
      </c>
      <c r="I18" s="6">
        <f>(J18/G18)*240</f>
        <v>20.04942268624522</v>
      </c>
      <c r="J18" s="2">
        <f>AVERAGE(J11:J17)</f>
        <v>0.8838800000000001</v>
      </c>
      <c r="K18" s="4">
        <f>J18/O18</f>
        <v>0.328140290851959</v>
      </c>
      <c r="L18" s="4">
        <f>J18/D18</f>
        <v>0.5075744524457614</v>
      </c>
      <c r="M18" s="2">
        <f>AVERAGE(M11:M17)</f>
        <v>0.068344</v>
      </c>
      <c r="N18" s="4">
        <f>M18/O18</f>
        <v>0.025372697694241622</v>
      </c>
      <c r="O18" s="2">
        <f>AVERAGE(O11:O17)</f>
        <v>2.6936039999999997</v>
      </c>
    </row>
    <row r="20" spans="1:15" ht="12.75">
      <c r="A20" t="s">
        <v>85</v>
      </c>
      <c r="B20" s="11">
        <v>1366</v>
      </c>
      <c r="C20" t="s">
        <v>74</v>
      </c>
      <c r="D20" s="2">
        <v>1.6042</v>
      </c>
      <c r="E20" s="4">
        <f aca="true" t="shared" si="0" ref="E20:E27">D20/O20</f>
        <v>0.5303052842101784</v>
      </c>
      <c r="F20" s="8">
        <v>24</v>
      </c>
      <c r="G20" s="8">
        <f aca="true" t="shared" si="1" ref="G20:G27">F20*0.46925</f>
        <v>11.262</v>
      </c>
      <c r="H20" s="6">
        <f aca="true" t="shared" si="2" ref="H20:H27">(J20/F20)*240</f>
        <v>13.395999999999999</v>
      </c>
      <c r="I20" s="6">
        <f aca="true" t="shared" si="3" ref="I20:I27">(J20/G20)*240</f>
        <v>28.547682472029834</v>
      </c>
      <c r="J20" s="2">
        <v>1.3396</v>
      </c>
      <c r="K20" s="4">
        <f aca="true" t="shared" si="4" ref="K20:K27">J20/O20</f>
        <v>0.4428356556089982</v>
      </c>
      <c r="L20" s="4">
        <f aca="true" t="shared" si="5" ref="L20:L27">J20/D20</f>
        <v>0.8350579728213439</v>
      </c>
      <c r="M20" s="2">
        <v>0.08125</v>
      </c>
      <c r="N20" s="4">
        <f aca="true" t="shared" si="6" ref="N20:N27">M20/O20</f>
        <v>0.02685906018082346</v>
      </c>
      <c r="O20" s="2">
        <f aca="true" t="shared" si="7" ref="O20:O27">D20+J20+M20</f>
        <v>3.02505</v>
      </c>
    </row>
    <row r="21" spans="1:15" ht="12.75">
      <c r="A21" t="s">
        <v>85</v>
      </c>
      <c r="B21" s="11">
        <v>1367</v>
      </c>
      <c r="C21" t="s">
        <v>131</v>
      </c>
      <c r="D21" s="2">
        <v>2.2396</v>
      </c>
      <c r="E21" s="4">
        <f t="shared" si="0"/>
        <v>0.5272190115232054</v>
      </c>
      <c r="F21" s="8">
        <v>24</v>
      </c>
      <c r="G21" s="8">
        <f t="shared" si="1"/>
        <v>11.262</v>
      </c>
      <c r="H21" s="6">
        <f t="shared" si="2"/>
        <v>19.146</v>
      </c>
      <c r="I21" s="6">
        <f t="shared" si="3"/>
        <v>40.801278636121474</v>
      </c>
      <c r="J21" s="2">
        <v>1.9146</v>
      </c>
      <c r="K21" s="4">
        <f t="shared" si="4"/>
        <v>0.45071151967419587</v>
      </c>
      <c r="L21" s="4">
        <f t="shared" si="5"/>
        <v>0.854884800857296</v>
      </c>
      <c r="M21" s="2">
        <v>0.09375</v>
      </c>
      <c r="N21" s="4">
        <f t="shared" si="6"/>
        <v>0.022069468802598902</v>
      </c>
      <c r="O21" s="2">
        <f t="shared" si="7"/>
        <v>4.2479499999999994</v>
      </c>
    </row>
    <row r="22" spans="1:15" ht="12.75">
      <c r="A22" t="s">
        <v>85</v>
      </c>
      <c r="B22" s="11">
        <v>1368</v>
      </c>
      <c r="C22" t="s">
        <v>74</v>
      </c>
      <c r="D22" s="2">
        <v>2.2396</v>
      </c>
      <c r="E22" s="4">
        <f t="shared" si="0"/>
        <v>0.4944776412029963</v>
      </c>
      <c r="F22" s="8">
        <v>24</v>
      </c>
      <c r="G22" s="8">
        <f t="shared" si="1"/>
        <v>11.262</v>
      </c>
      <c r="H22" s="6">
        <f t="shared" si="2"/>
        <v>22.115</v>
      </c>
      <c r="I22" s="6">
        <f t="shared" si="3"/>
        <v>47.12839637719766</v>
      </c>
      <c r="J22" s="2">
        <v>2.2115</v>
      </c>
      <c r="K22" s="4">
        <f t="shared" si="4"/>
        <v>0.48827348790874553</v>
      </c>
      <c r="L22" s="4">
        <f t="shared" si="5"/>
        <v>0.9874531166279694</v>
      </c>
      <c r="M22" s="2">
        <v>0.078124</v>
      </c>
      <c r="N22" s="4">
        <f t="shared" si="6"/>
        <v>0.01724887088825812</v>
      </c>
      <c r="O22" s="2">
        <f t="shared" si="7"/>
        <v>4.529224</v>
      </c>
    </row>
    <row r="23" spans="1:15" ht="12.75">
      <c r="A23" t="s">
        <v>76</v>
      </c>
      <c r="B23" s="11">
        <v>1368</v>
      </c>
      <c r="C23" t="s">
        <v>131</v>
      </c>
      <c r="D23" s="2">
        <v>2.0313</v>
      </c>
      <c r="E23" s="4">
        <f t="shared" si="0"/>
        <v>0.7946160294703851</v>
      </c>
      <c r="F23" s="8">
        <v>8</v>
      </c>
      <c r="G23" s="8">
        <f t="shared" si="1"/>
        <v>3.754</v>
      </c>
      <c r="H23" s="6">
        <f t="shared" si="2"/>
        <v>11.453999999999999</v>
      </c>
      <c r="I23" s="6">
        <f t="shared" si="3"/>
        <v>24.40916355887054</v>
      </c>
      <c r="J23" s="2">
        <v>0.3818</v>
      </c>
      <c r="K23" s="4">
        <f t="shared" si="4"/>
        <v>0.14935479744586866</v>
      </c>
      <c r="L23" s="4">
        <f t="shared" si="5"/>
        <v>0.18795845025353222</v>
      </c>
      <c r="M23" s="2">
        <v>0.143229</v>
      </c>
      <c r="N23" s="4">
        <f t="shared" si="6"/>
        <v>0.05602917308374626</v>
      </c>
      <c r="O23" s="2">
        <f t="shared" si="7"/>
        <v>2.556329</v>
      </c>
    </row>
    <row r="24" spans="1:15" ht="12.75">
      <c r="A24" t="s">
        <v>85</v>
      </c>
      <c r="B24" s="11">
        <v>1369</v>
      </c>
      <c r="C24" t="s">
        <v>131</v>
      </c>
      <c r="D24" s="2">
        <v>2.25</v>
      </c>
      <c r="E24" s="4">
        <f t="shared" si="0"/>
        <v>0.48913043478260865</v>
      </c>
      <c r="F24" s="8">
        <v>26</v>
      </c>
      <c r="G24" s="8">
        <f t="shared" si="1"/>
        <v>12.2005</v>
      </c>
      <c r="H24" s="6">
        <f t="shared" si="2"/>
        <v>21</v>
      </c>
      <c r="I24" s="6">
        <f t="shared" si="3"/>
        <v>44.75226425146511</v>
      </c>
      <c r="J24" s="2">
        <v>2.275</v>
      </c>
      <c r="K24" s="4">
        <f t="shared" si="4"/>
        <v>0.49456521739130427</v>
      </c>
      <c r="L24" s="4">
        <f t="shared" si="5"/>
        <v>1.011111111111111</v>
      </c>
      <c r="M24" s="2">
        <v>0.075</v>
      </c>
      <c r="N24" s="4">
        <f t="shared" si="6"/>
        <v>0.016304347826086953</v>
      </c>
      <c r="O24" s="2">
        <f t="shared" si="7"/>
        <v>4.6000000000000005</v>
      </c>
    </row>
    <row r="25" spans="1:15" ht="12.75">
      <c r="A25" t="s">
        <v>76</v>
      </c>
      <c r="B25" s="11">
        <v>1369</v>
      </c>
      <c r="C25" t="s">
        <v>131</v>
      </c>
      <c r="D25" s="2">
        <v>2.1688</v>
      </c>
      <c r="E25" s="4">
        <f t="shared" si="0"/>
        <v>0.47829816889077087</v>
      </c>
      <c r="F25" s="8">
        <v>30</v>
      </c>
      <c r="G25" s="8">
        <f t="shared" si="1"/>
        <v>14.0775</v>
      </c>
      <c r="H25" s="6">
        <f t="shared" si="2"/>
        <v>18.3832</v>
      </c>
      <c r="I25" s="6">
        <f t="shared" si="3"/>
        <v>39.175705913692056</v>
      </c>
      <c r="J25" s="2">
        <v>2.2979</v>
      </c>
      <c r="K25" s="4">
        <f t="shared" si="4"/>
        <v>0.5067693481621645</v>
      </c>
      <c r="L25" s="4">
        <f t="shared" si="5"/>
        <v>1.059526005164146</v>
      </c>
      <c r="M25" s="2">
        <v>0.06771</v>
      </c>
      <c r="N25" s="4">
        <f t="shared" si="6"/>
        <v>0.014932482947064781</v>
      </c>
      <c r="O25" s="2">
        <f t="shared" si="7"/>
        <v>4.534409999999999</v>
      </c>
    </row>
    <row r="26" spans="1:16" ht="12.75">
      <c r="A26" t="s">
        <v>85</v>
      </c>
      <c r="B26" s="11">
        <v>1370</v>
      </c>
      <c r="C26" t="s">
        <v>131</v>
      </c>
      <c r="D26" s="2">
        <v>2.2</v>
      </c>
      <c r="E26" s="4">
        <f t="shared" si="0"/>
        <v>0.4863039134202196</v>
      </c>
      <c r="F26" s="8">
        <v>33.25</v>
      </c>
      <c r="G26" s="8">
        <f t="shared" si="1"/>
        <v>15.6025625</v>
      </c>
      <c r="H26" s="6">
        <f t="shared" si="2"/>
        <v>16.157593984962407</v>
      </c>
      <c r="I26" s="6">
        <f t="shared" si="3"/>
        <v>34.43280550871051</v>
      </c>
      <c r="J26" s="2">
        <v>2.2385</v>
      </c>
      <c r="K26" s="4">
        <f t="shared" si="4"/>
        <v>0.49481423190507345</v>
      </c>
      <c r="L26" s="4">
        <f t="shared" si="5"/>
        <v>1.0175</v>
      </c>
      <c r="M26" s="2">
        <v>0.08542</v>
      </c>
      <c r="N26" s="4">
        <f t="shared" si="6"/>
        <v>0.018881854674706888</v>
      </c>
      <c r="O26" s="2">
        <f t="shared" si="7"/>
        <v>4.52392</v>
      </c>
      <c r="P26" s="8">
        <v>11.2</v>
      </c>
    </row>
    <row r="27" spans="1:16" ht="12.75">
      <c r="A27" t="s">
        <v>76</v>
      </c>
      <c r="B27" s="11" t="s">
        <v>9</v>
      </c>
      <c r="C27" t="s">
        <v>131</v>
      </c>
      <c r="D27" s="2">
        <v>2.3635</v>
      </c>
      <c r="E27" s="4">
        <f t="shared" si="0"/>
        <v>0.4882639000789155</v>
      </c>
      <c r="F27" s="8">
        <v>30</v>
      </c>
      <c r="G27" s="8">
        <f t="shared" si="1"/>
        <v>14.0775</v>
      </c>
      <c r="H27" s="6">
        <f t="shared" si="2"/>
        <v>19.092</v>
      </c>
      <c r="I27" s="6">
        <f t="shared" si="3"/>
        <v>40.68620138518913</v>
      </c>
      <c r="J27" s="2">
        <v>2.3865</v>
      </c>
      <c r="K27" s="4">
        <f t="shared" si="4"/>
        <v>0.4930153575368444</v>
      </c>
      <c r="L27" s="4">
        <f t="shared" si="5"/>
        <v>1.0097313306536915</v>
      </c>
      <c r="M27" s="2">
        <v>0.09062</v>
      </c>
      <c r="N27" s="4">
        <f t="shared" si="6"/>
        <v>0.018720742384240034</v>
      </c>
      <c r="O27" s="2">
        <f t="shared" si="7"/>
        <v>4.84062</v>
      </c>
      <c r="P27" s="8">
        <v>11.984</v>
      </c>
    </row>
    <row r="29" spans="1:15" ht="12.75">
      <c r="A29" t="s">
        <v>102</v>
      </c>
      <c r="B29" s="11" t="s">
        <v>8</v>
      </c>
      <c r="D29" s="2">
        <f>AVERAGE(D20:D28)</f>
        <v>2.137125</v>
      </c>
      <c r="E29" s="4">
        <f>D29/O29</f>
        <v>0.5203377749063891</v>
      </c>
      <c r="F29" s="2">
        <f>AVERAGE(F20:F28)</f>
        <v>24.90625</v>
      </c>
      <c r="G29" s="2">
        <f>AVERAGE(G20:G28)</f>
        <v>11.6872578125</v>
      </c>
      <c r="H29" s="6">
        <f>(J29/F29)*240</f>
        <v>18.122439146800502</v>
      </c>
      <c r="I29" s="6">
        <f>(J29/G29)*240</f>
        <v>38.620008837081514</v>
      </c>
      <c r="J29" s="2">
        <f>AVERAGE(J20:J28)</f>
        <v>1.880675</v>
      </c>
      <c r="K29" s="4">
        <f>J29/O29</f>
        <v>0.4578984592955832</v>
      </c>
      <c r="L29" s="4">
        <f>J29/D29</f>
        <v>0.8800023395917412</v>
      </c>
      <c r="M29" s="2">
        <f>AVERAGE(M20:M28)</f>
        <v>0.08938787500000002</v>
      </c>
      <c r="N29" s="4">
        <f>M29/O29</f>
        <v>0.021763765798027936</v>
      </c>
      <c r="O29" s="2">
        <f>AVERAGE(O20:O28)</f>
        <v>4.107187874999999</v>
      </c>
    </row>
    <row r="31" spans="1:16" ht="12.75">
      <c r="A31" t="s">
        <v>85</v>
      </c>
      <c r="B31" s="11" t="s">
        <v>10</v>
      </c>
      <c r="C31" t="s">
        <v>131</v>
      </c>
      <c r="D31" s="2">
        <v>2.025</v>
      </c>
      <c r="E31" s="4">
        <f aca="true" t="shared" si="8" ref="E31:E40">D31/O31</f>
        <v>0.4123917089919721</v>
      </c>
      <c r="F31" s="8">
        <v>35</v>
      </c>
      <c r="G31" s="8">
        <f aca="true" t="shared" si="9" ref="G31:G40">F31*0.46925</f>
        <v>16.42375</v>
      </c>
      <c r="H31" s="6">
        <f aca="true" t="shared" si="10" ref="H31:H40">(J31/F31)*240</f>
        <v>19.085485714285713</v>
      </c>
      <c r="I31" s="6">
        <f aca="true" t="shared" si="11" ref="I31:I40">(J31/G31)*240</f>
        <v>40.672319050156034</v>
      </c>
      <c r="J31" s="2">
        <v>2.7833</v>
      </c>
      <c r="K31" s="4">
        <f aca="true" t="shared" si="12" ref="K31:K40">J31/O31</f>
        <v>0.5668196758702992</v>
      </c>
      <c r="L31" s="4">
        <f aca="true" t="shared" si="13" ref="L31:L40">J31/D31</f>
        <v>1.3744691358024692</v>
      </c>
      <c r="M31" s="2">
        <v>0.10208</v>
      </c>
      <c r="N31" s="4">
        <f aca="true" t="shared" si="14" ref="N31:N40">M31/O31</f>
        <v>0.020788615137728648</v>
      </c>
      <c r="O31" s="2">
        <f aca="true" t="shared" si="15" ref="O31:O40">D31+J31+M31</f>
        <v>4.91038</v>
      </c>
      <c r="P31" s="8">
        <v>12.157</v>
      </c>
    </row>
    <row r="32" spans="1:16" ht="12.75">
      <c r="A32" t="s">
        <v>76</v>
      </c>
      <c r="B32" s="11" t="s">
        <v>10</v>
      </c>
      <c r="C32" t="s">
        <v>74</v>
      </c>
      <c r="D32" s="2">
        <v>2.2729</v>
      </c>
      <c r="E32" s="4">
        <f t="shared" si="8"/>
        <v>0.5427846819566899</v>
      </c>
      <c r="F32" s="8">
        <v>23.5</v>
      </c>
      <c r="G32" s="8">
        <f t="shared" si="9"/>
        <v>11.027375</v>
      </c>
      <c r="H32" s="6">
        <f t="shared" si="10"/>
        <v>18.638297872340427</v>
      </c>
      <c r="I32" s="6">
        <f t="shared" si="11"/>
        <v>39.7193348371666</v>
      </c>
      <c r="J32" s="2">
        <v>1.825</v>
      </c>
      <c r="K32" s="4">
        <f t="shared" si="12"/>
        <v>0.4358229770649651</v>
      </c>
      <c r="L32" s="4">
        <f t="shared" si="13"/>
        <v>0.8029389766377756</v>
      </c>
      <c r="M32" s="2">
        <v>0.08958</v>
      </c>
      <c r="N32" s="4">
        <f t="shared" si="14"/>
        <v>0.021392340978344974</v>
      </c>
      <c r="O32" s="2">
        <f t="shared" si="15"/>
        <v>4.18748</v>
      </c>
      <c r="P32" s="8">
        <v>10.367</v>
      </c>
    </row>
    <row r="33" spans="1:16" ht="12.75">
      <c r="A33" t="s">
        <v>85</v>
      </c>
      <c r="B33" s="11" t="s">
        <v>12</v>
      </c>
      <c r="C33" t="s">
        <v>74</v>
      </c>
      <c r="D33" s="2">
        <v>2.3625</v>
      </c>
      <c r="E33" s="4">
        <f t="shared" si="8"/>
        <v>0.5627733470542835</v>
      </c>
      <c r="F33" s="8">
        <v>29</v>
      </c>
      <c r="G33" s="8">
        <f t="shared" si="9"/>
        <v>13.60825</v>
      </c>
      <c r="H33" s="6">
        <f t="shared" si="10"/>
        <v>14.534896551724138</v>
      </c>
      <c r="I33" s="6">
        <f t="shared" si="11"/>
        <v>30.9747395881175</v>
      </c>
      <c r="J33" s="2">
        <v>1.7563</v>
      </c>
      <c r="K33" s="4">
        <f t="shared" si="12"/>
        <v>0.418369874891614</v>
      </c>
      <c r="L33" s="4">
        <f t="shared" si="13"/>
        <v>0.7434074074074074</v>
      </c>
      <c r="M33" s="2">
        <v>0.07916</v>
      </c>
      <c r="N33" s="4">
        <f t="shared" si="14"/>
        <v>0.018856778054102467</v>
      </c>
      <c r="O33" s="2">
        <f t="shared" si="15"/>
        <v>4.19796</v>
      </c>
      <c r="P33" s="8">
        <v>10.388</v>
      </c>
    </row>
    <row r="34" spans="1:16" ht="12.75">
      <c r="A34" t="s">
        <v>76</v>
      </c>
      <c r="B34" s="11" t="s">
        <v>12</v>
      </c>
      <c r="C34" t="s">
        <v>131</v>
      </c>
      <c r="D34" s="2">
        <v>2.6354</v>
      </c>
      <c r="E34" s="4">
        <f t="shared" si="8"/>
        <v>0.5755241716221203</v>
      </c>
      <c r="F34" s="8">
        <v>34.5</v>
      </c>
      <c r="G34" s="8">
        <f t="shared" si="9"/>
        <v>16.189125</v>
      </c>
      <c r="H34" s="6">
        <f t="shared" si="10"/>
        <v>12.246260869565216</v>
      </c>
      <c r="I34" s="6">
        <f t="shared" si="11"/>
        <v>26.097519167959973</v>
      </c>
      <c r="J34" s="2">
        <v>1.7604</v>
      </c>
      <c r="K34" s="4">
        <f t="shared" si="12"/>
        <v>0.38443983900872</v>
      </c>
      <c r="L34" s="4">
        <f t="shared" si="13"/>
        <v>0.6679820900053123</v>
      </c>
      <c r="M34" s="2">
        <v>0.18333</v>
      </c>
      <c r="N34" s="4">
        <f t="shared" si="14"/>
        <v>0.04003598936915964</v>
      </c>
      <c r="O34" s="2">
        <f t="shared" si="15"/>
        <v>4.57913</v>
      </c>
      <c r="P34" s="8">
        <v>11.336</v>
      </c>
    </row>
    <row r="35" spans="1:16" ht="12.75">
      <c r="A35" t="s">
        <v>85</v>
      </c>
      <c r="B35" s="11" t="s">
        <v>13</v>
      </c>
      <c r="C35" t="s">
        <v>74</v>
      </c>
      <c r="D35" s="2">
        <v>2.4521</v>
      </c>
      <c r="E35" s="4">
        <f t="shared" si="8"/>
        <v>0.6194862414988328</v>
      </c>
      <c r="F35" s="8">
        <v>28.5</v>
      </c>
      <c r="G35" s="8">
        <f t="shared" si="9"/>
        <v>13.373625</v>
      </c>
      <c r="H35" s="6">
        <f t="shared" si="10"/>
        <v>11.718736842105264</v>
      </c>
      <c r="I35" s="6">
        <f t="shared" si="11"/>
        <v>24.97333370720354</v>
      </c>
      <c r="J35" s="2">
        <v>1.3916</v>
      </c>
      <c r="K35" s="4">
        <f t="shared" si="12"/>
        <v>0.35156684216376805</v>
      </c>
      <c r="L35" s="4">
        <f t="shared" si="13"/>
        <v>0.5675135598058806</v>
      </c>
      <c r="M35" s="2">
        <v>0.11458</v>
      </c>
      <c r="N35" s="4">
        <f t="shared" si="14"/>
        <v>0.02894691633739907</v>
      </c>
      <c r="O35" s="2">
        <f t="shared" si="15"/>
        <v>3.9582800000000002</v>
      </c>
      <c r="P35" s="8">
        <v>9.8</v>
      </c>
    </row>
    <row r="36" spans="1:16" ht="12.75">
      <c r="A36" t="s">
        <v>76</v>
      </c>
      <c r="B36" s="11" t="s">
        <v>13</v>
      </c>
      <c r="C36" t="s">
        <v>131</v>
      </c>
      <c r="D36" s="2">
        <v>2.4542</v>
      </c>
      <c r="E36" s="4">
        <f t="shared" si="8"/>
        <v>0.6209863110751246</v>
      </c>
      <c r="F36" s="8">
        <v>28.75</v>
      </c>
      <c r="G36" s="8">
        <f t="shared" si="9"/>
        <v>13.4909375</v>
      </c>
      <c r="H36" s="6">
        <f t="shared" si="10"/>
        <v>11.460730434782608</v>
      </c>
      <c r="I36" s="6">
        <f t="shared" si="11"/>
        <v>24.423506520580947</v>
      </c>
      <c r="J36" s="2">
        <v>1.3729</v>
      </c>
      <c r="K36" s="4">
        <f t="shared" si="12"/>
        <v>0.347384934591736</v>
      </c>
      <c r="L36" s="4">
        <f t="shared" si="13"/>
        <v>0.5594083611767582</v>
      </c>
      <c r="M36" s="2">
        <v>0.125</v>
      </c>
      <c r="N36" s="4">
        <f t="shared" si="14"/>
        <v>0.031628754333139344</v>
      </c>
      <c r="O36" s="2">
        <f t="shared" si="15"/>
        <v>3.9521</v>
      </c>
      <c r="P36" s="8">
        <v>9.784</v>
      </c>
    </row>
    <row r="37" spans="1:16" ht="12.75">
      <c r="A37" t="s">
        <v>85</v>
      </c>
      <c r="B37" s="11" t="s">
        <v>14</v>
      </c>
      <c r="C37" t="s">
        <v>131</v>
      </c>
      <c r="D37" s="2">
        <v>2.2729</v>
      </c>
      <c r="E37" s="4">
        <f t="shared" si="8"/>
        <v>0.5510127395483582</v>
      </c>
      <c r="F37" s="8">
        <v>33.5</v>
      </c>
      <c r="G37" s="8">
        <f t="shared" si="9"/>
        <v>15.719875</v>
      </c>
      <c r="H37" s="6">
        <f t="shared" si="10"/>
        <v>12.507223880597014</v>
      </c>
      <c r="I37" s="6">
        <f t="shared" si="11"/>
        <v>26.653647055081542</v>
      </c>
      <c r="J37" s="2">
        <v>1.7458</v>
      </c>
      <c r="K37" s="4">
        <f t="shared" si="12"/>
        <v>0.4232293724772421</v>
      </c>
      <c r="L37" s="4">
        <f t="shared" si="13"/>
        <v>0.7680936248845088</v>
      </c>
      <c r="M37" s="2">
        <v>0.10625</v>
      </c>
      <c r="N37" s="4">
        <f t="shared" si="14"/>
        <v>0.02575788797439969</v>
      </c>
      <c r="O37" s="2">
        <f t="shared" si="15"/>
        <v>4.12495</v>
      </c>
      <c r="P37" s="8">
        <v>10.212</v>
      </c>
    </row>
    <row r="38" spans="1:16" ht="12.75">
      <c r="A38" t="s">
        <v>76</v>
      </c>
      <c r="B38" s="11" t="s">
        <v>14</v>
      </c>
      <c r="C38" t="s">
        <v>128</v>
      </c>
      <c r="D38" s="2">
        <v>2.6424</v>
      </c>
      <c r="E38" s="4">
        <f t="shared" si="8"/>
        <v>0.6536662354079106</v>
      </c>
      <c r="F38" s="8">
        <v>28.25</v>
      </c>
      <c r="G38" s="8">
        <f t="shared" si="9"/>
        <v>13.2563125</v>
      </c>
      <c r="H38" s="6">
        <f t="shared" si="10"/>
        <v>11.124106194690265</v>
      </c>
      <c r="I38" s="6">
        <f t="shared" si="11"/>
        <v>23.706139999339936</v>
      </c>
      <c r="J38" s="2">
        <v>1.3094</v>
      </c>
      <c r="K38" s="4">
        <f t="shared" si="12"/>
        <v>0.32391408138174316</v>
      </c>
      <c r="L38" s="4">
        <f t="shared" si="13"/>
        <v>0.4955343627005752</v>
      </c>
      <c r="M38" s="2">
        <v>0.09063</v>
      </c>
      <c r="N38" s="4">
        <f t="shared" si="14"/>
        <v>0.022419683210346257</v>
      </c>
      <c r="O38" s="2">
        <f t="shared" si="15"/>
        <v>4.0424299999999995</v>
      </c>
      <c r="P38" s="8">
        <v>9.962</v>
      </c>
    </row>
    <row r="39" spans="1:16" ht="12.75">
      <c r="A39" t="s">
        <v>85</v>
      </c>
      <c r="B39" s="11" t="s">
        <v>15</v>
      </c>
      <c r="C39" t="s">
        <v>74</v>
      </c>
      <c r="D39" s="2">
        <v>2.7271</v>
      </c>
      <c r="E39" s="4">
        <f t="shared" si="8"/>
        <v>0.6039152290896207</v>
      </c>
      <c r="F39" s="8">
        <v>32</v>
      </c>
      <c r="G39" s="8">
        <f t="shared" si="9"/>
        <v>15.016</v>
      </c>
      <c r="H39" s="6">
        <f t="shared" si="10"/>
        <v>12.390749999999999</v>
      </c>
      <c r="I39" s="6">
        <f t="shared" si="11"/>
        <v>26.405434203516247</v>
      </c>
      <c r="J39" s="2">
        <v>1.6521</v>
      </c>
      <c r="K39" s="4">
        <f t="shared" si="12"/>
        <v>0.3658568992625728</v>
      </c>
      <c r="L39" s="4">
        <f t="shared" si="13"/>
        <v>0.605808367863298</v>
      </c>
      <c r="M39" s="2">
        <v>0.1365</v>
      </c>
      <c r="N39" s="4">
        <f t="shared" si="14"/>
        <v>0.030227871647806544</v>
      </c>
      <c r="O39" s="2">
        <f t="shared" si="15"/>
        <v>4.5157</v>
      </c>
      <c r="P39" s="8">
        <v>11.18</v>
      </c>
    </row>
    <row r="40" spans="1:16" ht="12.75">
      <c r="A40" t="s">
        <v>76</v>
      </c>
      <c r="B40" s="11" t="s">
        <v>15</v>
      </c>
      <c r="C40" t="s">
        <v>74</v>
      </c>
      <c r="D40" s="2">
        <v>2.6125</v>
      </c>
      <c r="E40" s="4">
        <f t="shared" si="8"/>
        <v>0.6527822892981185</v>
      </c>
      <c r="F40" s="8">
        <v>29.75</v>
      </c>
      <c r="G40" s="8">
        <f t="shared" si="9"/>
        <v>13.9601875</v>
      </c>
      <c r="H40" s="6">
        <f t="shared" si="10"/>
        <v>10.386554621848742</v>
      </c>
      <c r="I40" s="6">
        <f t="shared" si="11"/>
        <v>22.134373195202432</v>
      </c>
      <c r="J40" s="2">
        <v>1.2875</v>
      </c>
      <c r="K40" s="4">
        <f t="shared" si="12"/>
        <v>0.32170610429524504</v>
      </c>
      <c r="L40" s="4">
        <f t="shared" si="13"/>
        <v>0.4928229665071771</v>
      </c>
      <c r="M40" s="2">
        <v>0.1021</v>
      </c>
      <c r="N40" s="4">
        <f t="shared" si="14"/>
        <v>0.02551160640663652</v>
      </c>
      <c r="O40" s="2">
        <f t="shared" si="15"/>
        <v>4.0020999999999995</v>
      </c>
      <c r="P40" s="8">
        <v>10.341</v>
      </c>
    </row>
    <row r="42" spans="1:16" ht="12.75">
      <c r="A42" t="s">
        <v>102</v>
      </c>
      <c r="B42" s="11" t="s">
        <v>11</v>
      </c>
      <c r="D42" s="2">
        <f>AVERAGE(D31:D41)</f>
        <v>2.4457</v>
      </c>
      <c r="E42" s="4">
        <f>D42/O42</f>
        <v>0.5758584015120138</v>
      </c>
      <c r="F42" s="2">
        <f>AVERAGE(F31:F41)</f>
        <v>30.275</v>
      </c>
      <c r="G42" s="2">
        <f>AVERAGE(G31:G41)</f>
        <v>14.206543749999998</v>
      </c>
      <c r="H42" s="6">
        <f>(J42/F42)*240</f>
        <v>13.38474649050372</v>
      </c>
      <c r="I42" s="6">
        <f>(J42/G42)*240</f>
        <v>28.52370056580441</v>
      </c>
      <c r="J42" s="2">
        <f>AVERAGE(J31:J41)</f>
        <v>1.6884300000000003</v>
      </c>
      <c r="K42" s="4">
        <f>J42/O42</f>
        <v>0.3975535024185018</v>
      </c>
      <c r="L42" s="4">
        <f>J42/D42</f>
        <v>0.6903667661610174</v>
      </c>
      <c r="M42" s="2">
        <f>AVERAGE(M31:M41)</f>
        <v>0.11292100000000001</v>
      </c>
      <c r="N42" s="4">
        <f>M42/O42</f>
        <v>0.02658809606948445</v>
      </c>
      <c r="O42" s="2">
        <f>AVERAGE(O31:O41)</f>
        <v>4.247051</v>
      </c>
      <c r="P42" s="2">
        <f>AVERAGE(P31:P41)</f>
        <v>10.5527</v>
      </c>
    </row>
    <row r="44" spans="1:16" ht="12.75">
      <c r="A44" t="s">
        <v>85</v>
      </c>
      <c r="B44" s="11" t="s">
        <v>16</v>
      </c>
      <c r="C44" t="s">
        <v>131</v>
      </c>
      <c r="D44" s="2">
        <v>2.3292</v>
      </c>
      <c r="E44" s="4">
        <f aca="true" t="shared" si="16" ref="E44:E53">D44/O44</f>
        <v>0.6231973244147158</v>
      </c>
      <c r="F44" s="8">
        <v>29.5</v>
      </c>
      <c r="G44" s="8">
        <f aca="true" t="shared" si="17" ref="G44:G53">F44*0.46925</f>
        <v>13.842875</v>
      </c>
      <c r="H44" s="6">
        <f aca="true" t="shared" si="18" ref="H44:H53">(J44/F44)*240</f>
        <v>10.474576271186443</v>
      </c>
      <c r="I44" s="6">
        <f aca="true" t="shared" si="19" ref="I44:I53">(J44/G44)*240</f>
        <v>22.32195262906008</v>
      </c>
      <c r="J44" s="2">
        <v>1.2875</v>
      </c>
      <c r="K44" s="4">
        <f aca="true" t="shared" si="20" ref="K44:K53">J44/O44</f>
        <v>0.34448160535117056</v>
      </c>
      <c r="L44" s="4">
        <f aca="true" t="shared" si="21" ref="L44:L53">J44/D44</f>
        <v>0.5527648978189936</v>
      </c>
      <c r="M44" s="2">
        <v>0.1208</v>
      </c>
      <c r="N44" s="4">
        <f aca="true" t="shared" si="22" ref="N44:N53">M44/O44</f>
        <v>0.03232107023411371</v>
      </c>
      <c r="O44" s="2">
        <f aca="true" t="shared" si="23" ref="O44:O53">D44+J44+M44</f>
        <v>3.7375000000000003</v>
      </c>
      <c r="P44" s="8">
        <v>9.658</v>
      </c>
    </row>
    <row r="45" spans="1:16" ht="12.75">
      <c r="A45" t="s">
        <v>76</v>
      </c>
      <c r="B45" s="11" t="s">
        <v>16</v>
      </c>
      <c r="C45" t="s">
        <v>131</v>
      </c>
      <c r="D45" s="2">
        <v>2.35</v>
      </c>
      <c r="E45" s="4">
        <f t="shared" si="16"/>
        <v>0.6022398195843264</v>
      </c>
      <c r="F45" s="8">
        <v>23</v>
      </c>
      <c r="G45" s="8">
        <f t="shared" si="17"/>
        <v>10.79275</v>
      </c>
      <c r="H45" s="6">
        <f t="shared" si="18"/>
        <v>14.695304347826088</v>
      </c>
      <c r="I45" s="6">
        <f t="shared" si="19"/>
        <v>31.316578258553196</v>
      </c>
      <c r="J45" s="2">
        <v>1.4083</v>
      </c>
      <c r="K45" s="4">
        <f t="shared" si="20"/>
        <v>0.3609082289023859</v>
      </c>
      <c r="L45" s="4">
        <f t="shared" si="21"/>
        <v>0.5992765957446808</v>
      </c>
      <c r="M45" s="2">
        <v>0.1438</v>
      </c>
      <c r="N45" s="4">
        <f t="shared" si="22"/>
        <v>0.03685195151328772</v>
      </c>
      <c r="O45" s="2">
        <f t="shared" si="23"/>
        <v>3.9021000000000003</v>
      </c>
      <c r="P45" s="8">
        <v>10.083</v>
      </c>
    </row>
    <row r="46" spans="1:16" ht="12.75">
      <c r="A46" t="s">
        <v>85</v>
      </c>
      <c r="B46" s="11" t="s">
        <v>18</v>
      </c>
      <c r="C46" t="s">
        <v>74</v>
      </c>
      <c r="D46" s="2">
        <v>2.525</v>
      </c>
      <c r="E46" s="4">
        <f t="shared" si="16"/>
        <v>0.6081260085258062</v>
      </c>
      <c r="F46" s="8">
        <v>22.375</v>
      </c>
      <c r="G46" s="8">
        <f t="shared" si="17"/>
        <v>10.49946875</v>
      </c>
      <c r="H46" s="6">
        <f t="shared" si="18"/>
        <v>15.798703910614526</v>
      </c>
      <c r="I46" s="6">
        <f t="shared" si="19"/>
        <v>33.66798915421316</v>
      </c>
      <c r="J46" s="2">
        <v>1.4729</v>
      </c>
      <c r="K46" s="4">
        <f t="shared" si="20"/>
        <v>0.35473615760699406</v>
      </c>
      <c r="L46" s="4">
        <f t="shared" si="21"/>
        <v>0.5833267326732674</v>
      </c>
      <c r="M46" s="2">
        <v>0.1542</v>
      </c>
      <c r="N46" s="4">
        <f t="shared" si="22"/>
        <v>0.03713783386719973</v>
      </c>
      <c r="O46" s="2">
        <f t="shared" si="23"/>
        <v>4.1521</v>
      </c>
      <c r="P46" s="8">
        <v>10.729</v>
      </c>
    </row>
    <row r="47" spans="1:16" ht="12.75">
      <c r="A47" t="s">
        <v>76</v>
      </c>
      <c r="B47" s="11" t="s">
        <v>18</v>
      </c>
      <c r="C47" t="s">
        <v>74</v>
      </c>
      <c r="D47" s="2">
        <v>2.4375</v>
      </c>
      <c r="E47" s="4">
        <f t="shared" si="16"/>
        <v>0.45828867956455527</v>
      </c>
      <c r="F47" s="8">
        <v>35.375</v>
      </c>
      <c r="G47" s="8">
        <f t="shared" si="17"/>
        <v>16.59971875</v>
      </c>
      <c r="H47" s="6">
        <f t="shared" si="18"/>
        <v>18.529696113074205</v>
      </c>
      <c r="I47" s="6">
        <f t="shared" si="19"/>
        <v>39.487897950078214</v>
      </c>
      <c r="J47" s="2">
        <v>2.7312</v>
      </c>
      <c r="K47" s="4">
        <f t="shared" si="20"/>
        <v>0.5135089401545491</v>
      </c>
      <c r="L47" s="4">
        <f t="shared" si="21"/>
        <v>1.1204923076923077</v>
      </c>
      <c r="M47" s="2">
        <v>0.15</v>
      </c>
      <c r="N47" s="4">
        <f t="shared" si="22"/>
        <v>0.02820238028089571</v>
      </c>
      <c r="O47" s="2">
        <f t="shared" si="23"/>
        <v>5.3187</v>
      </c>
      <c r="P47" s="8">
        <v>13.743</v>
      </c>
    </row>
    <row r="48" spans="1:16" ht="12.75">
      <c r="A48" t="s">
        <v>85</v>
      </c>
      <c r="B48" s="11" t="s">
        <v>19</v>
      </c>
      <c r="C48" t="s">
        <v>131</v>
      </c>
      <c r="D48" s="2">
        <v>3.0042</v>
      </c>
      <c r="E48" s="4">
        <f t="shared" si="16"/>
        <v>0.43591376911167445</v>
      </c>
      <c r="F48" s="8">
        <v>43.5</v>
      </c>
      <c r="G48" s="8">
        <f t="shared" si="17"/>
        <v>20.412375</v>
      </c>
      <c r="H48" s="6">
        <f t="shared" si="18"/>
        <v>20.58593103448276</v>
      </c>
      <c r="I48" s="6">
        <f t="shared" si="19"/>
        <v>43.86985835798137</v>
      </c>
      <c r="J48" s="2">
        <v>3.7312</v>
      </c>
      <c r="K48" s="4">
        <f t="shared" si="20"/>
        <v>0.5414025215729578</v>
      </c>
      <c r="L48" s="4">
        <f t="shared" si="21"/>
        <v>1.241994540975967</v>
      </c>
      <c r="M48" s="2">
        <v>0.15633</v>
      </c>
      <c r="N48" s="4">
        <f t="shared" si="22"/>
        <v>0.02268370931536784</v>
      </c>
      <c r="O48" s="2">
        <f t="shared" si="23"/>
        <v>6.89173</v>
      </c>
      <c r="P48" s="8">
        <v>17.807</v>
      </c>
    </row>
    <row r="49" spans="1:16" ht="12.75">
      <c r="A49" t="s">
        <v>76</v>
      </c>
      <c r="B49" s="11" t="s">
        <v>19</v>
      </c>
      <c r="C49" t="s">
        <v>128</v>
      </c>
      <c r="D49" s="2">
        <v>2.6781</v>
      </c>
      <c r="E49" s="4">
        <f t="shared" si="16"/>
        <v>0.37620368744512733</v>
      </c>
      <c r="F49" s="8">
        <v>50</v>
      </c>
      <c r="G49" s="8">
        <f t="shared" si="17"/>
        <v>23.4625</v>
      </c>
      <c r="H49" s="6">
        <f t="shared" si="18"/>
        <v>20.62512</v>
      </c>
      <c r="I49" s="6">
        <f t="shared" si="19"/>
        <v>43.953372402770384</v>
      </c>
      <c r="J49" s="2">
        <v>4.2969</v>
      </c>
      <c r="K49" s="4">
        <f t="shared" si="20"/>
        <v>0.6036031606672521</v>
      </c>
      <c r="L49" s="4">
        <f t="shared" si="21"/>
        <v>1.6044583846757028</v>
      </c>
      <c r="M49" s="2">
        <v>0.14375</v>
      </c>
      <c r="N49" s="4">
        <f t="shared" si="22"/>
        <v>0.02019315188762072</v>
      </c>
      <c r="O49" s="2">
        <f t="shared" si="23"/>
        <v>7.1187499999999995</v>
      </c>
      <c r="P49" s="8">
        <v>18.395</v>
      </c>
    </row>
    <row r="50" spans="1:16" ht="12.75">
      <c r="A50" t="s">
        <v>85</v>
      </c>
      <c r="B50" s="11" t="s">
        <v>20</v>
      </c>
      <c r="C50" t="s">
        <v>74</v>
      </c>
      <c r="D50" s="2">
        <v>2.3083</v>
      </c>
      <c r="E50" s="4">
        <f t="shared" si="16"/>
        <v>0.34356348698408923</v>
      </c>
      <c r="F50" s="8">
        <v>51.75</v>
      </c>
      <c r="G50" s="8">
        <f t="shared" si="17"/>
        <v>24.2836875</v>
      </c>
      <c r="H50" s="6">
        <f t="shared" si="18"/>
        <v>19.41055072463768</v>
      </c>
      <c r="I50" s="6">
        <f t="shared" si="19"/>
        <v>41.36505215692633</v>
      </c>
      <c r="J50" s="2">
        <v>4.1854</v>
      </c>
      <c r="K50" s="4">
        <f t="shared" si="20"/>
        <v>0.6229478917052406</v>
      </c>
      <c r="L50" s="4">
        <f t="shared" si="21"/>
        <v>1.8131958584239483</v>
      </c>
      <c r="M50" s="2">
        <v>0.225</v>
      </c>
      <c r="N50" s="4">
        <f t="shared" si="22"/>
        <v>0.03348862131067022</v>
      </c>
      <c r="O50" s="2">
        <f t="shared" si="23"/>
        <v>6.718699999999999</v>
      </c>
      <c r="P50" s="8">
        <v>17.361</v>
      </c>
    </row>
    <row r="51" spans="1:16" ht="12.75">
      <c r="A51" t="s">
        <v>76</v>
      </c>
      <c r="B51" s="11" t="s">
        <v>20</v>
      </c>
      <c r="C51" t="s">
        <v>128</v>
      </c>
      <c r="D51" s="2">
        <v>2.5906</v>
      </c>
      <c r="E51" s="4">
        <f t="shared" si="16"/>
        <v>0.5608937579838482</v>
      </c>
      <c r="F51" s="8">
        <v>24</v>
      </c>
      <c r="G51" s="8">
        <f t="shared" si="17"/>
        <v>11.262</v>
      </c>
      <c r="H51" s="6">
        <f t="shared" si="18"/>
        <v>18.666</v>
      </c>
      <c r="I51" s="6">
        <f t="shared" si="19"/>
        <v>39.77836973894512</v>
      </c>
      <c r="J51" s="2">
        <v>1.8666</v>
      </c>
      <c r="K51" s="4">
        <f t="shared" si="20"/>
        <v>0.40413969298720415</v>
      </c>
      <c r="L51" s="4">
        <f t="shared" si="21"/>
        <v>0.7205280629969892</v>
      </c>
      <c r="M51" s="2">
        <v>0.1615</v>
      </c>
      <c r="N51" s="4">
        <f t="shared" si="22"/>
        <v>0.03496654902894754</v>
      </c>
      <c r="O51" s="2">
        <f t="shared" si="23"/>
        <v>4.6187000000000005</v>
      </c>
      <c r="P51" s="8">
        <v>11.934</v>
      </c>
    </row>
    <row r="52" spans="1:16" ht="12.75">
      <c r="A52" t="s">
        <v>85</v>
      </c>
      <c r="B52" s="11" t="s">
        <v>21</v>
      </c>
      <c r="C52" t="s">
        <v>131</v>
      </c>
      <c r="D52" s="2">
        <v>2.6333</v>
      </c>
      <c r="E52" s="4">
        <f t="shared" si="16"/>
        <v>0.3791211955426301</v>
      </c>
      <c r="F52" s="8">
        <v>55</v>
      </c>
      <c r="G52" s="8">
        <f t="shared" si="17"/>
        <v>25.80875</v>
      </c>
      <c r="H52" s="6">
        <f t="shared" si="18"/>
        <v>17.800145454545458</v>
      </c>
      <c r="I52" s="6">
        <f t="shared" si="19"/>
        <v>37.93318157601589</v>
      </c>
      <c r="J52" s="2">
        <v>4.0792</v>
      </c>
      <c r="K52" s="4">
        <f t="shared" si="20"/>
        <v>0.5872901609605805</v>
      </c>
      <c r="L52" s="4">
        <f t="shared" si="21"/>
        <v>1.5490828997835415</v>
      </c>
      <c r="M52" s="2">
        <v>0.2333</v>
      </c>
      <c r="N52" s="4">
        <f t="shared" si="22"/>
        <v>0.03358864349678942</v>
      </c>
      <c r="O52" s="2">
        <f t="shared" si="23"/>
        <v>6.9458</v>
      </c>
      <c r="P52" s="8">
        <v>17.9478</v>
      </c>
    </row>
    <row r="53" spans="1:16" ht="12.75">
      <c r="A53" t="s">
        <v>76</v>
      </c>
      <c r="B53" s="11" t="s">
        <v>21</v>
      </c>
      <c r="C53" t="s">
        <v>131</v>
      </c>
      <c r="D53" s="2">
        <v>2.4813</v>
      </c>
      <c r="E53" s="4">
        <f t="shared" si="16"/>
        <v>0.3995394821589591</v>
      </c>
      <c r="F53" s="8">
        <v>52.375</v>
      </c>
      <c r="G53" s="8">
        <f t="shared" si="17"/>
        <v>24.57696875</v>
      </c>
      <c r="H53" s="6">
        <f t="shared" si="18"/>
        <v>16.133498806682578</v>
      </c>
      <c r="I53" s="6">
        <f t="shared" si="19"/>
        <v>34.38145723320741</v>
      </c>
      <c r="J53" s="2">
        <v>3.5208</v>
      </c>
      <c r="K53" s="4">
        <f t="shared" si="20"/>
        <v>0.5669200051526471</v>
      </c>
      <c r="L53" s="4">
        <f t="shared" si="21"/>
        <v>1.4189336235038084</v>
      </c>
      <c r="M53" s="2">
        <v>0.2083</v>
      </c>
      <c r="N53" s="4">
        <f t="shared" si="22"/>
        <v>0.03354051268839366</v>
      </c>
      <c r="O53" s="2">
        <f t="shared" si="23"/>
        <v>6.210400000000001</v>
      </c>
      <c r="P53" s="8">
        <v>16.0475</v>
      </c>
    </row>
    <row r="55" spans="1:16" ht="12.75">
      <c r="A55" t="s">
        <v>102</v>
      </c>
      <c r="B55" s="11" t="s">
        <v>17</v>
      </c>
      <c r="D55" s="2">
        <f>AVERAGE(D44:D54)</f>
        <v>2.5337500000000004</v>
      </c>
      <c r="E55" s="4">
        <f>D55/O55</f>
        <v>0.4555917811332589</v>
      </c>
      <c r="F55" s="2">
        <f>AVERAGE(F44:F54)</f>
        <v>38.6875</v>
      </c>
      <c r="G55" s="2">
        <f>AVERAGE(G44:G54)</f>
        <v>18.154109374999997</v>
      </c>
      <c r="H55" s="6">
        <f>(J55/F55)*240</f>
        <v>17.7297576736672</v>
      </c>
      <c r="I55" s="6">
        <f>(J55/G55)*240</f>
        <v>37.78318097744743</v>
      </c>
      <c r="J55" s="2">
        <f>AVERAGE(J44:J54)</f>
        <v>2.8579999999999997</v>
      </c>
      <c r="K55" s="4">
        <f>J55/O55</f>
        <v>0.5138949424682204</v>
      </c>
      <c r="L55" s="4">
        <f>J55/D55</f>
        <v>1.1279723729649727</v>
      </c>
      <c r="M55" s="2">
        <f>AVERAGE(M44:M54)</f>
        <v>0.169698</v>
      </c>
      <c r="N55" s="4">
        <f>M55/O55</f>
        <v>0.03051327639852067</v>
      </c>
      <c r="O55" s="2">
        <f>AVERAGE(O44:O54)</f>
        <v>5.561448</v>
      </c>
      <c r="P55" s="2">
        <f>AVERAGE(P44:P54)</f>
        <v>14.370529999999999</v>
      </c>
    </row>
    <row r="57" spans="1:16" ht="12.75">
      <c r="A57" t="s">
        <v>85</v>
      </c>
      <c r="B57" s="11" t="s">
        <v>22</v>
      </c>
      <c r="C57" t="s">
        <v>74</v>
      </c>
      <c r="D57" s="2">
        <v>2.4167</v>
      </c>
      <c r="E57" s="4">
        <f aca="true" t="shared" si="24" ref="E57:E66">D57/O57</f>
        <v>0.5603812085516858</v>
      </c>
      <c r="F57" s="8">
        <v>26</v>
      </c>
      <c r="G57" s="8">
        <f aca="true" t="shared" si="25" ref="G57:G66">F57*0.46925</f>
        <v>12.2005</v>
      </c>
      <c r="H57" s="6">
        <f aca="true" t="shared" si="26" ref="H57:H66">(J57/F57)*240</f>
        <v>16.096615384615383</v>
      </c>
      <c r="I57" s="6">
        <f aca="true" t="shared" si="27" ref="I57:I66">(J57/G57)*240</f>
        <v>34.302856440309824</v>
      </c>
      <c r="J57" s="2">
        <v>1.7438</v>
      </c>
      <c r="K57" s="4">
        <f aca="true" t="shared" si="28" ref="K57:K66">J57/O57</f>
        <v>0.4043500440569494</v>
      </c>
      <c r="L57" s="4">
        <f aca="true" t="shared" si="29" ref="L57:L66">J57/D57</f>
        <v>0.7215624612074316</v>
      </c>
      <c r="M57" s="2">
        <v>0.1521</v>
      </c>
      <c r="N57" s="4">
        <f aca="true" t="shared" si="30" ref="N57:N66">M57/O57</f>
        <v>0.03526874739136484</v>
      </c>
      <c r="O57" s="2">
        <f aca="true" t="shared" si="31" ref="O57:O66">D57+J57+M57</f>
        <v>4.3126</v>
      </c>
      <c r="P57" s="8">
        <v>11.1437</v>
      </c>
    </row>
    <row r="58" spans="1:16" ht="12.75">
      <c r="A58" t="s">
        <v>76</v>
      </c>
      <c r="B58" s="11" t="s">
        <v>22</v>
      </c>
      <c r="C58" t="s">
        <v>128</v>
      </c>
      <c r="D58" s="2">
        <v>2.35</v>
      </c>
      <c r="E58" s="4">
        <f t="shared" si="24"/>
        <v>0.5459783467310999</v>
      </c>
      <c r="F58" s="8">
        <v>29.75</v>
      </c>
      <c r="G58" s="8">
        <f t="shared" si="25"/>
        <v>13.9601875</v>
      </c>
      <c r="H58" s="6">
        <f t="shared" si="26"/>
        <v>14.579899159663865</v>
      </c>
      <c r="I58" s="6">
        <f t="shared" si="27"/>
        <v>31.070642854904346</v>
      </c>
      <c r="J58" s="2">
        <v>1.8073</v>
      </c>
      <c r="K58" s="4">
        <f t="shared" si="28"/>
        <v>0.419892198317922</v>
      </c>
      <c r="L58" s="4">
        <f t="shared" si="29"/>
        <v>0.769063829787234</v>
      </c>
      <c r="M58" s="2">
        <v>0.1469</v>
      </c>
      <c r="N58" s="4">
        <f t="shared" si="30"/>
        <v>0.03412945495097812</v>
      </c>
      <c r="O58" s="2">
        <f t="shared" si="31"/>
        <v>4.3042</v>
      </c>
      <c r="P58" s="8">
        <v>11.122</v>
      </c>
    </row>
    <row r="59" spans="1:16" ht="12.75">
      <c r="A59" t="s">
        <v>85</v>
      </c>
      <c r="B59" s="11" t="s">
        <v>24</v>
      </c>
      <c r="C59" t="s">
        <v>74</v>
      </c>
      <c r="D59" s="2">
        <v>2.7208</v>
      </c>
      <c r="E59" s="4">
        <f t="shared" si="24"/>
        <v>0.6963554463554463</v>
      </c>
      <c r="F59" s="8">
        <v>19.5</v>
      </c>
      <c r="G59" s="8">
        <f t="shared" si="25"/>
        <v>9.150375</v>
      </c>
      <c r="H59" s="6">
        <f t="shared" si="26"/>
        <v>13.53846153846154</v>
      </c>
      <c r="I59" s="6">
        <f t="shared" si="27"/>
        <v>28.851276587025122</v>
      </c>
      <c r="J59" s="2">
        <v>1.1</v>
      </c>
      <c r="K59" s="4">
        <f t="shared" si="28"/>
        <v>0.28153153153153154</v>
      </c>
      <c r="L59" s="4">
        <f t="shared" si="29"/>
        <v>0.4042928550426345</v>
      </c>
      <c r="M59" s="2">
        <v>0.0864</v>
      </c>
      <c r="N59" s="4">
        <f t="shared" si="30"/>
        <v>0.022113022113022116</v>
      </c>
      <c r="O59" s="2">
        <f t="shared" si="31"/>
        <v>3.9072</v>
      </c>
      <c r="P59" s="8">
        <v>10.0961</v>
      </c>
    </row>
    <row r="60" spans="1:16" ht="12.75">
      <c r="A60" t="s">
        <v>76</v>
      </c>
      <c r="B60" s="11" t="s">
        <v>24</v>
      </c>
      <c r="C60" t="s">
        <v>128</v>
      </c>
      <c r="D60" s="2">
        <v>2.7</v>
      </c>
      <c r="E60" s="4">
        <f t="shared" si="24"/>
        <v>0.6001333629695488</v>
      </c>
      <c r="F60" s="8">
        <v>24.25</v>
      </c>
      <c r="G60" s="8">
        <f t="shared" si="25"/>
        <v>11.3793125</v>
      </c>
      <c r="H60" s="6">
        <f t="shared" si="26"/>
        <v>16.443711340206185</v>
      </c>
      <c r="I60" s="6">
        <f t="shared" si="27"/>
        <v>35.04253881770098</v>
      </c>
      <c r="J60" s="2">
        <v>1.6615</v>
      </c>
      <c r="K60" s="4">
        <f t="shared" si="28"/>
        <v>0.3693042898421871</v>
      </c>
      <c r="L60" s="4">
        <f t="shared" si="29"/>
        <v>0.6153703703703703</v>
      </c>
      <c r="M60" s="2">
        <v>0.1375</v>
      </c>
      <c r="N60" s="4">
        <f t="shared" si="30"/>
        <v>0.030562347188264057</v>
      </c>
      <c r="O60" s="2">
        <f t="shared" si="31"/>
        <v>4.4990000000000006</v>
      </c>
      <c r="P60" s="8">
        <v>11.6254</v>
      </c>
    </row>
    <row r="61" spans="1:16" ht="12.75">
      <c r="A61" t="s">
        <v>85</v>
      </c>
      <c r="B61" s="11" t="s">
        <v>25</v>
      </c>
      <c r="C61" t="s">
        <v>131</v>
      </c>
      <c r="D61" s="2">
        <v>2.30833</v>
      </c>
      <c r="E61" s="4">
        <f t="shared" si="24"/>
        <v>0.44090552256452675</v>
      </c>
      <c r="F61" s="8">
        <v>42.5</v>
      </c>
      <c r="G61" s="8">
        <f t="shared" si="25"/>
        <v>19.943125</v>
      </c>
      <c r="H61" s="6">
        <f t="shared" si="26"/>
        <v>15.517552941176469</v>
      </c>
      <c r="I61" s="6">
        <f t="shared" si="27"/>
        <v>33.06883951236329</v>
      </c>
      <c r="J61" s="2">
        <v>2.7479</v>
      </c>
      <c r="K61" s="4">
        <f t="shared" si="28"/>
        <v>0.5248661523504278</v>
      </c>
      <c r="L61" s="4">
        <f t="shared" si="29"/>
        <v>1.1904277118089701</v>
      </c>
      <c r="M61" s="2">
        <v>0.1792</v>
      </c>
      <c r="N61" s="4">
        <f t="shared" si="30"/>
        <v>0.034228325085045544</v>
      </c>
      <c r="O61" s="2">
        <f t="shared" si="31"/>
        <v>5.23543</v>
      </c>
      <c r="P61" s="8">
        <v>13.5281</v>
      </c>
    </row>
    <row r="62" spans="1:16" ht="12.75">
      <c r="A62" t="s">
        <v>76</v>
      </c>
      <c r="B62" s="11" t="s">
        <v>25</v>
      </c>
      <c r="C62" t="s">
        <v>128</v>
      </c>
      <c r="D62" s="2">
        <v>2.6125</v>
      </c>
      <c r="E62" s="4">
        <f t="shared" si="24"/>
        <v>0.5737092913454992</v>
      </c>
      <c r="F62" s="8">
        <v>34.5</v>
      </c>
      <c r="G62" s="8">
        <f t="shared" si="25"/>
        <v>16.189125</v>
      </c>
      <c r="H62" s="6">
        <f t="shared" si="26"/>
        <v>12.518260869565218</v>
      </c>
      <c r="I62" s="6">
        <f t="shared" si="27"/>
        <v>26.67716754302657</v>
      </c>
      <c r="J62" s="2">
        <v>1.7995</v>
      </c>
      <c r="K62" s="4">
        <f t="shared" si="28"/>
        <v>0.39517315589520613</v>
      </c>
      <c r="L62" s="4">
        <f t="shared" si="29"/>
        <v>0.6888038277511963</v>
      </c>
      <c r="M62" s="2">
        <v>0.1417</v>
      </c>
      <c r="N62" s="4">
        <f t="shared" si="30"/>
        <v>0.031117552759294637</v>
      </c>
      <c r="O62" s="2">
        <f t="shared" si="31"/>
        <v>4.5537</v>
      </c>
      <c r="P62" s="8">
        <v>11.7667</v>
      </c>
    </row>
    <row r="63" spans="1:16" ht="12.75">
      <c r="A63" t="s">
        <v>85</v>
      </c>
      <c r="B63" s="11" t="s">
        <v>26</v>
      </c>
      <c r="C63" t="s">
        <v>131</v>
      </c>
      <c r="D63" s="2">
        <v>2.3938</v>
      </c>
      <c r="E63" s="4">
        <f t="shared" si="24"/>
        <v>0.41858431838847315</v>
      </c>
      <c r="F63" s="8">
        <v>48.5</v>
      </c>
      <c r="G63" s="8">
        <f t="shared" si="25"/>
        <v>22.758625</v>
      </c>
      <c r="H63" s="6">
        <f t="shared" si="26"/>
        <v>15.484701030927834</v>
      </c>
      <c r="I63" s="6">
        <f t="shared" si="27"/>
        <v>32.998830113857935</v>
      </c>
      <c r="J63" s="2">
        <v>3.1292</v>
      </c>
      <c r="K63" s="4">
        <f t="shared" si="28"/>
        <v>0.5471777295936211</v>
      </c>
      <c r="L63" s="4">
        <f t="shared" si="29"/>
        <v>1.307210293257582</v>
      </c>
      <c r="M63" s="2">
        <v>0.1958</v>
      </c>
      <c r="N63" s="4">
        <f t="shared" si="30"/>
        <v>0.03423795201790585</v>
      </c>
      <c r="O63" s="2">
        <f t="shared" si="31"/>
        <v>5.7188</v>
      </c>
      <c r="P63" s="8">
        <v>14.7773</v>
      </c>
    </row>
    <row r="64" spans="1:16" ht="12.75">
      <c r="A64" t="s">
        <v>76</v>
      </c>
      <c r="B64" s="11" t="s">
        <v>26</v>
      </c>
      <c r="C64" t="s">
        <v>128</v>
      </c>
      <c r="D64" s="2">
        <v>2.5979</v>
      </c>
      <c r="E64" s="4">
        <f t="shared" si="24"/>
        <v>0.6337887289582825</v>
      </c>
      <c r="F64" s="8">
        <v>23.375</v>
      </c>
      <c r="G64" s="8">
        <f t="shared" si="25"/>
        <v>10.96871875</v>
      </c>
      <c r="H64" s="6">
        <f t="shared" si="26"/>
        <v>14.160770053475936</v>
      </c>
      <c r="I64" s="6">
        <f t="shared" si="27"/>
        <v>30.177453497018504</v>
      </c>
      <c r="J64" s="2">
        <v>1.3792</v>
      </c>
      <c r="K64" s="4">
        <f t="shared" si="28"/>
        <v>0.33647231031959013</v>
      </c>
      <c r="L64" s="4">
        <f t="shared" si="29"/>
        <v>0.530890334500943</v>
      </c>
      <c r="M64" s="2">
        <v>0.1219</v>
      </c>
      <c r="N64" s="4">
        <f t="shared" si="30"/>
        <v>0.029738960722127346</v>
      </c>
      <c r="O64" s="2">
        <f t="shared" si="31"/>
        <v>4.099</v>
      </c>
      <c r="P64" s="8">
        <v>11.8871</v>
      </c>
    </row>
    <row r="65" spans="1:16" ht="12.75">
      <c r="A65" t="s">
        <v>85</v>
      </c>
      <c r="B65" s="11" t="s">
        <v>27</v>
      </c>
      <c r="C65" t="s">
        <v>131</v>
      </c>
      <c r="D65" s="2">
        <v>2.3271</v>
      </c>
      <c r="E65" s="4">
        <f t="shared" si="24"/>
        <v>0.45406829268292687</v>
      </c>
      <c r="F65" s="8">
        <v>45.25</v>
      </c>
      <c r="G65" s="8">
        <f t="shared" si="25"/>
        <v>21.2335625</v>
      </c>
      <c r="H65" s="6">
        <f t="shared" si="26"/>
        <v>13.790055248618785</v>
      </c>
      <c r="I65" s="6">
        <f t="shared" si="27"/>
        <v>29.387437929928147</v>
      </c>
      <c r="J65" s="2">
        <v>2.6</v>
      </c>
      <c r="K65" s="4">
        <f t="shared" si="28"/>
        <v>0.5073170731707317</v>
      </c>
      <c r="L65" s="4">
        <f t="shared" si="29"/>
        <v>1.1172704224141634</v>
      </c>
      <c r="M65" s="2">
        <v>0.1979</v>
      </c>
      <c r="N65" s="4">
        <f t="shared" si="30"/>
        <v>0.03861463414634146</v>
      </c>
      <c r="O65" s="2">
        <f t="shared" si="31"/>
        <v>5.125</v>
      </c>
      <c r="P65" s="8">
        <v>14.8625</v>
      </c>
    </row>
    <row r="66" spans="1:16" ht="12.75">
      <c r="A66" t="s">
        <v>76</v>
      </c>
      <c r="B66" s="11" t="s">
        <v>27</v>
      </c>
      <c r="C66" t="s">
        <v>128</v>
      </c>
      <c r="D66" s="2">
        <v>2.2979</v>
      </c>
      <c r="E66" s="4">
        <f t="shared" si="24"/>
        <v>0.556082569029354</v>
      </c>
      <c r="F66" s="8">
        <v>33</v>
      </c>
      <c r="G66" s="8">
        <f t="shared" si="25"/>
        <v>15.48525</v>
      </c>
      <c r="H66" s="6">
        <f t="shared" si="26"/>
        <v>12.409454545454544</v>
      </c>
      <c r="I66" s="6">
        <f t="shared" si="27"/>
        <v>26.445294715939358</v>
      </c>
      <c r="J66" s="2">
        <v>1.7063</v>
      </c>
      <c r="K66" s="4">
        <f t="shared" si="28"/>
        <v>0.4129177455654236</v>
      </c>
      <c r="L66" s="4">
        <f t="shared" si="29"/>
        <v>0.7425475434091997</v>
      </c>
      <c r="M66" s="2">
        <v>0.1281</v>
      </c>
      <c r="N66" s="4">
        <f t="shared" si="30"/>
        <v>0.03099968540522227</v>
      </c>
      <c r="O66" s="2">
        <f t="shared" si="31"/>
        <v>4.1323</v>
      </c>
      <c r="P66" s="8">
        <v>11.9837</v>
      </c>
    </row>
    <row r="68" spans="1:16" ht="12.75">
      <c r="A68" t="s">
        <v>102</v>
      </c>
      <c r="B68" s="11" t="s">
        <v>23</v>
      </c>
      <c r="D68" s="2">
        <f>AVERAGE(D57:D67)</f>
        <v>2.4725029999999997</v>
      </c>
      <c r="E68" s="4">
        <f>D68/O68</f>
        <v>0.5388215850030607</v>
      </c>
      <c r="F68" s="2">
        <f>AVERAGE(F57:F67)</f>
        <v>32.6625</v>
      </c>
      <c r="G68" s="2">
        <f>AVERAGE(G57:G67)</f>
        <v>15.326878125000002</v>
      </c>
      <c r="H68" s="6">
        <f>(J68/F68)*240</f>
        <v>14.456725602755453</v>
      </c>
      <c r="I68" s="6">
        <f>(J68/G68)*240</f>
        <v>30.808152589782527</v>
      </c>
      <c r="J68" s="2">
        <f>AVERAGE(J57:J67)</f>
        <v>1.96747</v>
      </c>
      <c r="K68" s="4">
        <f>J68/O68</f>
        <v>0.4287619889019233</v>
      </c>
      <c r="L68" s="4">
        <f>J68/D68</f>
        <v>0.7957401871706526</v>
      </c>
      <c r="M68" s="2">
        <f>AVERAGE(M57:M67)</f>
        <v>0.14875</v>
      </c>
      <c r="N68" s="4">
        <f>M68/O68</f>
        <v>0.03241642609501598</v>
      </c>
      <c r="O68" s="2">
        <f>AVERAGE(O57:O67)</f>
        <v>4.588723</v>
      </c>
      <c r="P68" s="2">
        <f>AVERAGE(P57:P67)</f>
        <v>12.27926</v>
      </c>
    </row>
    <row r="70" spans="1:16" ht="12.75">
      <c r="A70" t="s">
        <v>85</v>
      </c>
      <c r="B70" s="11" t="s">
        <v>28</v>
      </c>
      <c r="C70" t="s">
        <v>131</v>
      </c>
      <c r="D70" s="2">
        <v>2.1833</v>
      </c>
      <c r="E70" s="4">
        <f aca="true" t="shared" si="32" ref="E70:E77">D70/O70</f>
        <v>0.570797385620915</v>
      </c>
      <c r="F70" s="8">
        <v>26.125</v>
      </c>
      <c r="G70" s="8">
        <f aca="true" t="shared" si="33" ref="G70:G77">F70*0.46925</f>
        <v>12.25915625</v>
      </c>
      <c r="H70" s="6">
        <f aca="true" t="shared" si="34" ref="H70:H77">(J70/F70)*240</f>
        <v>13.779904306220097</v>
      </c>
      <c r="I70" s="6">
        <f aca="true" t="shared" si="35" ref="I70:I77">(J70/G70)*240</f>
        <v>29.365805660564934</v>
      </c>
      <c r="J70" s="2">
        <v>1.5</v>
      </c>
      <c r="K70" s="4">
        <f aca="true" t="shared" si="36" ref="K70:K77">J70/O70</f>
        <v>0.39215686274509803</v>
      </c>
      <c r="L70" s="4">
        <f aca="true" t="shared" si="37" ref="L70:L77">J70/D70</f>
        <v>0.6870333898227454</v>
      </c>
      <c r="M70" s="2">
        <v>0.1417</v>
      </c>
      <c r="N70" s="4">
        <f aca="true" t="shared" si="38" ref="N70:N77">M70/O70</f>
        <v>0.03704575163398693</v>
      </c>
      <c r="O70" s="2">
        <f aca="true" t="shared" si="39" ref="O70:O77">D70+J70+M70</f>
        <v>3.825</v>
      </c>
      <c r="P70" s="8">
        <v>11.102</v>
      </c>
    </row>
    <row r="71" spans="1:16" ht="12.75">
      <c r="A71" t="s">
        <v>76</v>
      </c>
      <c r="B71" s="11" t="s">
        <v>28</v>
      </c>
      <c r="C71" t="s">
        <v>131</v>
      </c>
      <c r="D71" s="2">
        <v>2.499</v>
      </c>
      <c r="E71" s="4">
        <f t="shared" si="32"/>
        <v>0.9125100416271088</v>
      </c>
      <c r="F71" s="8">
        <v>2</v>
      </c>
      <c r="G71" s="8">
        <f t="shared" si="33"/>
        <v>0.9385</v>
      </c>
      <c r="H71" s="6">
        <f t="shared" si="34"/>
        <v>13.751999999999999</v>
      </c>
      <c r="I71" s="6">
        <f t="shared" si="35"/>
        <v>29.306339904102288</v>
      </c>
      <c r="J71" s="2">
        <v>0.1146</v>
      </c>
      <c r="K71" s="4">
        <f t="shared" si="36"/>
        <v>0.041846198787701745</v>
      </c>
      <c r="L71" s="4">
        <f t="shared" si="37"/>
        <v>0.04585834333733493</v>
      </c>
      <c r="M71" s="2">
        <v>0.125</v>
      </c>
      <c r="N71" s="4">
        <f t="shared" si="38"/>
        <v>0.045643759585189514</v>
      </c>
      <c r="O71" s="2">
        <f t="shared" si="39"/>
        <v>2.7386</v>
      </c>
      <c r="P71" s="8">
        <v>7.9419</v>
      </c>
    </row>
    <row r="72" spans="1:16" ht="12.75">
      <c r="A72" t="s">
        <v>85</v>
      </c>
      <c r="B72" s="11" t="s">
        <v>30</v>
      </c>
      <c r="C72" t="s">
        <v>131</v>
      </c>
      <c r="D72" s="2">
        <v>2.4708</v>
      </c>
      <c r="E72" s="4">
        <f t="shared" si="32"/>
        <v>0.5285133689839573</v>
      </c>
      <c r="F72" s="8">
        <v>26.125</v>
      </c>
      <c r="G72" s="8">
        <f t="shared" si="33"/>
        <v>12.25915625</v>
      </c>
      <c r="H72" s="6">
        <f t="shared" si="34"/>
        <v>18.622162679425838</v>
      </c>
      <c r="I72" s="6">
        <f t="shared" si="35"/>
        <v>39.68494976968745</v>
      </c>
      <c r="J72" s="2">
        <v>2.0271</v>
      </c>
      <c r="K72" s="4">
        <f t="shared" si="36"/>
        <v>0.4336042780748663</v>
      </c>
      <c r="L72" s="4">
        <f t="shared" si="37"/>
        <v>0.8204225352112675</v>
      </c>
      <c r="M72" s="2">
        <v>0.1771</v>
      </c>
      <c r="N72" s="4">
        <f t="shared" si="38"/>
        <v>0.03788235294117647</v>
      </c>
      <c r="O72" s="2">
        <f t="shared" si="39"/>
        <v>4.675</v>
      </c>
      <c r="P72" s="8">
        <v>13.5575</v>
      </c>
    </row>
    <row r="73" spans="1:16" ht="12.75">
      <c r="A73" t="s">
        <v>76</v>
      </c>
      <c r="B73" s="11" t="s">
        <v>30</v>
      </c>
      <c r="C73" t="s">
        <v>128</v>
      </c>
      <c r="D73" s="2">
        <v>2.4854</v>
      </c>
      <c r="E73" s="4">
        <f t="shared" si="32"/>
        <v>0.6010059486385839</v>
      </c>
      <c r="F73" s="8">
        <v>26</v>
      </c>
      <c r="G73" s="8">
        <f t="shared" si="33"/>
        <v>12.2005</v>
      </c>
      <c r="H73" s="6">
        <f t="shared" si="34"/>
        <v>13.932923076923078</v>
      </c>
      <c r="I73" s="6">
        <f t="shared" si="35"/>
        <v>29.691897873037995</v>
      </c>
      <c r="J73" s="2">
        <v>1.5094</v>
      </c>
      <c r="K73" s="4">
        <f t="shared" si="36"/>
        <v>0.3649949218938918</v>
      </c>
      <c r="L73" s="4">
        <f t="shared" si="37"/>
        <v>0.6073066709583971</v>
      </c>
      <c r="M73" s="2">
        <v>0.1406</v>
      </c>
      <c r="N73" s="4">
        <f t="shared" si="38"/>
        <v>0.03399912946752431</v>
      </c>
      <c r="O73" s="2">
        <f t="shared" si="39"/>
        <v>4.1354</v>
      </c>
      <c r="P73" s="8">
        <v>12.7609</v>
      </c>
    </row>
    <row r="74" spans="1:16" ht="12.75">
      <c r="A74" t="s">
        <v>85</v>
      </c>
      <c r="B74" s="11" t="s">
        <v>31</v>
      </c>
      <c r="C74" t="s">
        <v>131</v>
      </c>
      <c r="D74" s="2">
        <v>2.3771</v>
      </c>
      <c r="E74" s="4">
        <f t="shared" si="32"/>
        <v>0.5093749330361925</v>
      </c>
      <c r="F74" s="8">
        <v>34.5</v>
      </c>
      <c r="G74" s="8">
        <f t="shared" si="33"/>
        <v>16.189125</v>
      </c>
      <c r="H74" s="6">
        <f t="shared" si="34"/>
        <v>14.449391304347827</v>
      </c>
      <c r="I74" s="6">
        <f t="shared" si="35"/>
        <v>30.792522758333142</v>
      </c>
      <c r="J74" s="2">
        <v>2.0771</v>
      </c>
      <c r="K74" s="4">
        <f t="shared" si="36"/>
        <v>0.4450896779308719</v>
      </c>
      <c r="L74" s="4">
        <f t="shared" si="37"/>
        <v>0.8737958016070002</v>
      </c>
      <c r="M74" s="2">
        <v>0.2125</v>
      </c>
      <c r="N74" s="4">
        <f t="shared" si="38"/>
        <v>0.04553538903293547</v>
      </c>
      <c r="O74" s="2">
        <f t="shared" si="39"/>
        <v>4.6667000000000005</v>
      </c>
      <c r="P74" s="8">
        <v>14.3949</v>
      </c>
    </row>
    <row r="75" spans="1:16" ht="12.75">
      <c r="A75" t="s">
        <v>76</v>
      </c>
      <c r="B75" s="11" t="s">
        <v>31</v>
      </c>
      <c r="C75" t="s">
        <v>128</v>
      </c>
      <c r="D75" s="2">
        <v>2.4583</v>
      </c>
      <c r="E75" s="4">
        <f t="shared" si="32"/>
        <v>0.5883774921615088</v>
      </c>
      <c r="F75" s="8">
        <v>21.25</v>
      </c>
      <c r="G75" s="8">
        <f t="shared" si="33"/>
        <v>9.9715625</v>
      </c>
      <c r="H75" s="6">
        <f t="shared" si="34"/>
        <v>17.7408</v>
      </c>
      <c r="I75" s="6">
        <f t="shared" si="35"/>
        <v>37.806712839637726</v>
      </c>
      <c r="J75" s="2">
        <v>1.5708</v>
      </c>
      <c r="K75" s="4">
        <f t="shared" si="36"/>
        <v>0.37596036475910105</v>
      </c>
      <c r="L75" s="4">
        <f t="shared" si="37"/>
        <v>0.6389781556360087</v>
      </c>
      <c r="M75" s="2">
        <v>0.149</v>
      </c>
      <c r="N75" s="4">
        <f t="shared" si="38"/>
        <v>0.035662143079390154</v>
      </c>
      <c r="O75" s="2">
        <f t="shared" si="39"/>
        <v>4.1781</v>
      </c>
      <c r="P75" s="8">
        <v>12.8873</v>
      </c>
    </row>
    <row r="76" spans="1:16" ht="12.75">
      <c r="A76" t="s">
        <v>85</v>
      </c>
      <c r="B76" s="11" t="s">
        <v>32</v>
      </c>
      <c r="C76" t="s">
        <v>131</v>
      </c>
      <c r="D76" s="2">
        <v>2.9729</v>
      </c>
      <c r="E76" s="4">
        <f t="shared" si="32"/>
        <v>0.47025419573229565</v>
      </c>
      <c r="F76" s="8">
        <v>36.5</v>
      </c>
      <c r="G76" s="8">
        <f t="shared" si="33"/>
        <v>17.127625</v>
      </c>
      <c r="H76" s="6">
        <f t="shared" si="34"/>
        <v>20.746520547945206</v>
      </c>
      <c r="I76" s="6">
        <f t="shared" si="35"/>
        <v>44.21208427905212</v>
      </c>
      <c r="J76" s="2">
        <v>3.1552</v>
      </c>
      <c r="K76" s="4">
        <f t="shared" si="36"/>
        <v>0.4990904633100808</v>
      </c>
      <c r="L76" s="4">
        <f t="shared" si="37"/>
        <v>1.061320596050994</v>
      </c>
      <c r="M76" s="2">
        <v>0.1938</v>
      </c>
      <c r="N76" s="4">
        <f t="shared" si="38"/>
        <v>0.030655340957623498</v>
      </c>
      <c r="O76" s="2">
        <f t="shared" si="39"/>
        <v>6.3219</v>
      </c>
      <c r="P76" s="8">
        <v>19.4937</v>
      </c>
    </row>
    <row r="77" spans="1:16" ht="12.75">
      <c r="A77" t="s">
        <v>76</v>
      </c>
      <c r="B77" s="11" t="s">
        <v>33</v>
      </c>
      <c r="C77" t="s">
        <v>131</v>
      </c>
      <c r="D77" s="2">
        <v>2.7385</v>
      </c>
      <c r="E77" s="4">
        <f t="shared" si="32"/>
        <v>0.5388361454080378</v>
      </c>
      <c r="F77" s="8">
        <v>28</v>
      </c>
      <c r="G77" s="8">
        <f t="shared" si="33"/>
        <v>13.139</v>
      </c>
      <c r="H77" s="6">
        <f t="shared" si="34"/>
        <v>19.28571428571429</v>
      </c>
      <c r="I77" s="6">
        <f t="shared" si="35"/>
        <v>41.099018190121015</v>
      </c>
      <c r="J77" s="2">
        <v>2.25</v>
      </c>
      <c r="K77" s="4">
        <f t="shared" si="36"/>
        <v>0.4427173004082837</v>
      </c>
      <c r="L77" s="4">
        <f t="shared" si="37"/>
        <v>0.8216176739090743</v>
      </c>
      <c r="M77" s="2">
        <v>0.09375</v>
      </c>
      <c r="N77" s="4">
        <f t="shared" si="38"/>
        <v>0.01844655418367849</v>
      </c>
      <c r="O77" s="2">
        <f t="shared" si="39"/>
        <v>5.08225</v>
      </c>
      <c r="P77" s="8">
        <v>11.4352</v>
      </c>
    </row>
    <row r="79" spans="1:16" ht="12.75">
      <c r="A79" t="s">
        <v>102</v>
      </c>
      <c r="B79" s="11" t="s">
        <v>29</v>
      </c>
      <c r="D79" s="2">
        <f>AVERAGE(D70:D78)</f>
        <v>2.5231624999999998</v>
      </c>
      <c r="E79" s="4">
        <f>D79/O79</f>
        <v>0.5666375187905549</v>
      </c>
      <c r="F79" s="2">
        <f>AVERAGE(F70:F78)</f>
        <v>25.0625</v>
      </c>
      <c r="G79" s="2">
        <f>AVERAGE(G70:G78)</f>
        <v>11.760578124999999</v>
      </c>
      <c r="H79" s="6">
        <f>(J79/F79)*240</f>
        <v>17.00253366583541</v>
      </c>
      <c r="I79" s="6">
        <f>(J79/G79)*240</f>
        <v>36.23342283609039</v>
      </c>
      <c r="J79" s="2">
        <f>AVERAGE(J70:J78)</f>
        <v>1.775525</v>
      </c>
      <c r="K79" s="4">
        <f>J79/O79</f>
        <v>0.39873733084991553</v>
      </c>
      <c r="L79" s="4">
        <f>J79/D79</f>
        <v>0.7036903092844794</v>
      </c>
      <c r="M79" s="2">
        <f>AVERAGE(M70:M78)</f>
        <v>0.15418125000000002</v>
      </c>
      <c r="N79" s="4">
        <f>M79/O79</f>
        <v>0.03462515035952946</v>
      </c>
      <c r="O79" s="2">
        <f>AVERAGE(O70:O78)</f>
        <v>4.45286875</v>
      </c>
      <c r="P79" s="2">
        <f>AVERAGE(P70:P78)</f>
        <v>12.946674999999999</v>
      </c>
    </row>
    <row r="81" spans="1:16" ht="12.75">
      <c r="A81" t="s">
        <v>85</v>
      </c>
      <c r="B81" s="11" t="s">
        <v>34</v>
      </c>
      <c r="C81" t="s">
        <v>131</v>
      </c>
      <c r="D81" s="2">
        <v>2.6583</v>
      </c>
      <c r="E81" s="4">
        <f aca="true" t="shared" si="40" ref="E81:E89">D81/O81</f>
        <v>0.5792045877936277</v>
      </c>
      <c r="F81" s="8">
        <v>22</v>
      </c>
      <c r="G81" s="8">
        <f aca="true" t="shared" si="41" ref="G81:G89">F81*0.46925</f>
        <v>10.3235</v>
      </c>
      <c r="H81" s="6">
        <f aca="true" t="shared" si="42" ref="H81:H89">(J81/F81)*240</f>
        <v>19.25018181818182</v>
      </c>
      <c r="I81" s="6">
        <f aca="true" t="shared" si="43" ref="I81:I89">(J81/G81)*240</f>
        <v>41.02329636266771</v>
      </c>
      <c r="J81" s="2">
        <v>1.7646</v>
      </c>
      <c r="K81" s="4">
        <f aca="true" t="shared" si="44" ref="K81:K89">J81/O81</f>
        <v>0.38448046331137775</v>
      </c>
      <c r="L81" s="4">
        <f aca="true" t="shared" si="45" ref="L81:L89">J81/D81</f>
        <v>0.6638076966482338</v>
      </c>
      <c r="M81" s="2">
        <v>0.16667</v>
      </c>
      <c r="N81" s="4">
        <f aca="true" t="shared" si="46" ref="N81:N89">M81/O81</f>
        <v>0.03631494889499452</v>
      </c>
      <c r="O81" s="2">
        <f aca="true" t="shared" si="47" ref="O81:O89">D81+J81+M81</f>
        <v>4.58957</v>
      </c>
      <c r="P81" s="8">
        <v>10.3266</v>
      </c>
    </row>
    <row r="82" spans="1:16" ht="12.75">
      <c r="A82" t="s">
        <v>76</v>
      </c>
      <c r="B82" s="11" t="s">
        <v>34</v>
      </c>
      <c r="C82" t="s">
        <v>128</v>
      </c>
      <c r="D82" s="2">
        <v>2.7229</v>
      </c>
      <c r="E82" s="4">
        <f t="shared" si="40"/>
        <v>0.560229449440676</v>
      </c>
      <c r="F82" s="8">
        <v>25</v>
      </c>
      <c r="G82" s="8">
        <f t="shared" si="41"/>
        <v>11.73125</v>
      </c>
      <c r="H82" s="6">
        <f t="shared" si="42"/>
        <v>19.35936</v>
      </c>
      <c r="I82" s="6">
        <f t="shared" si="43"/>
        <v>41.255961640916354</v>
      </c>
      <c r="J82" s="2">
        <v>2.0166</v>
      </c>
      <c r="K82" s="4">
        <f t="shared" si="44"/>
        <v>0.41491009869700207</v>
      </c>
      <c r="L82" s="4">
        <f t="shared" si="45"/>
        <v>0.7406074405964229</v>
      </c>
      <c r="M82" s="2">
        <v>0.12083</v>
      </c>
      <c r="N82" s="4">
        <f t="shared" si="46"/>
        <v>0.02486045186232211</v>
      </c>
      <c r="O82" s="2">
        <f t="shared" si="47"/>
        <v>4.860329999999999</v>
      </c>
      <c r="P82" s="8">
        <v>10.9357</v>
      </c>
    </row>
    <row r="83" spans="1:16" ht="12.75">
      <c r="A83" t="s">
        <v>85</v>
      </c>
      <c r="B83" s="11" t="s">
        <v>36</v>
      </c>
      <c r="C83" t="s">
        <v>131</v>
      </c>
      <c r="D83" s="2">
        <v>2.724</v>
      </c>
      <c r="E83" s="4">
        <f t="shared" si="40"/>
        <v>0.5639436304802837</v>
      </c>
      <c r="F83" s="8">
        <v>27</v>
      </c>
      <c r="G83" s="8">
        <f t="shared" si="41"/>
        <v>12.66975</v>
      </c>
      <c r="H83" s="6">
        <f t="shared" si="42"/>
        <v>17.12977777777778</v>
      </c>
      <c r="I83" s="6">
        <f t="shared" si="43"/>
        <v>36.504587699046944</v>
      </c>
      <c r="J83" s="2">
        <v>1.9271</v>
      </c>
      <c r="K83" s="4">
        <f t="shared" si="44"/>
        <v>0.39896320495541654</v>
      </c>
      <c r="L83" s="4">
        <f t="shared" si="45"/>
        <v>0.7074522760646108</v>
      </c>
      <c r="M83" s="2">
        <v>0.17917</v>
      </c>
      <c r="N83" s="4">
        <f t="shared" si="46"/>
        <v>0.037093164564299716</v>
      </c>
      <c r="O83" s="2">
        <f t="shared" si="47"/>
        <v>4.8302700000000005</v>
      </c>
      <c r="P83" s="8">
        <v>10.8682</v>
      </c>
    </row>
    <row r="84" spans="1:16" ht="12.75">
      <c r="A84" t="s">
        <v>76</v>
      </c>
      <c r="B84" s="11" t="s">
        <v>36</v>
      </c>
      <c r="C84" t="s">
        <v>74</v>
      </c>
      <c r="D84" s="2">
        <v>3.2807</v>
      </c>
      <c r="E84" s="4">
        <f t="shared" si="40"/>
        <v>0.7383592566668843</v>
      </c>
      <c r="F84" s="8">
        <v>18.375</v>
      </c>
      <c r="G84" s="8">
        <f t="shared" si="41"/>
        <v>8.62246875</v>
      </c>
      <c r="H84" s="6">
        <f t="shared" si="42"/>
        <v>13.769142857142857</v>
      </c>
      <c r="I84" s="6">
        <f t="shared" si="43"/>
        <v>29.342872364715735</v>
      </c>
      <c r="J84" s="2">
        <v>1.0542</v>
      </c>
      <c r="K84" s="4">
        <f t="shared" si="44"/>
        <v>0.23725983124888878</v>
      </c>
      <c r="L84" s="4">
        <f t="shared" si="45"/>
        <v>0.32133386167586186</v>
      </c>
      <c r="M84" s="2">
        <v>0.10833</v>
      </c>
      <c r="N84" s="4">
        <f t="shared" si="46"/>
        <v>0.024380912084227015</v>
      </c>
      <c r="O84" s="2">
        <f t="shared" si="47"/>
        <v>4.44323</v>
      </c>
      <c r="P84" s="8">
        <v>9.9972</v>
      </c>
    </row>
    <row r="85" spans="1:16" ht="12.75">
      <c r="A85" t="s">
        <v>85</v>
      </c>
      <c r="B85" s="11" t="s">
        <v>37</v>
      </c>
      <c r="C85" t="s">
        <v>131</v>
      </c>
      <c r="D85" s="2">
        <v>2.7385</v>
      </c>
      <c r="E85" s="4">
        <f t="shared" si="40"/>
        <v>0.6379434854520465</v>
      </c>
      <c r="F85" s="8">
        <v>25</v>
      </c>
      <c r="G85" s="8">
        <f t="shared" si="41"/>
        <v>11.73125</v>
      </c>
      <c r="H85" s="6">
        <f t="shared" si="42"/>
        <v>13.720320000000001</v>
      </c>
      <c r="I85" s="6">
        <f t="shared" si="43"/>
        <v>29.238827916888653</v>
      </c>
      <c r="J85" s="2">
        <v>1.4292</v>
      </c>
      <c r="K85" s="4">
        <f t="shared" si="44"/>
        <v>0.33293731218114475</v>
      </c>
      <c r="L85" s="4">
        <f t="shared" si="45"/>
        <v>0.5218915464670439</v>
      </c>
      <c r="M85" s="2">
        <v>0.125</v>
      </c>
      <c r="N85" s="4">
        <f t="shared" si="46"/>
        <v>0.029119202366808768</v>
      </c>
      <c r="O85" s="2">
        <f t="shared" si="47"/>
        <v>4.2927</v>
      </c>
      <c r="P85" s="8">
        <v>9.6586</v>
      </c>
    </row>
    <row r="86" spans="1:16" ht="12.75">
      <c r="A86" t="s">
        <v>76</v>
      </c>
      <c r="B86" s="11" t="s">
        <v>37</v>
      </c>
      <c r="C86" t="s">
        <v>128</v>
      </c>
      <c r="D86" s="2">
        <v>2.5375</v>
      </c>
      <c r="E86" s="4">
        <f t="shared" si="40"/>
        <v>0.6480521404236409</v>
      </c>
      <c r="F86" s="8">
        <v>22.5</v>
      </c>
      <c r="G86" s="8">
        <f t="shared" si="41"/>
        <v>10.558125</v>
      </c>
      <c r="H86" s="6">
        <f t="shared" si="42"/>
        <v>13.610666666666667</v>
      </c>
      <c r="I86" s="6">
        <f t="shared" si="43"/>
        <v>29.00515006215592</v>
      </c>
      <c r="J86" s="2">
        <v>1.276</v>
      </c>
      <c r="K86" s="4">
        <f t="shared" si="44"/>
        <v>0.325877647755888</v>
      </c>
      <c r="L86" s="4">
        <f t="shared" si="45"/>
        <v>0.5028571428571429</v>
      </c>
      <c r="M86" s="2">
        <v>0.10208</v>
      </c>
      <c r="N86" s="4">
        <f t="shared" si="46"/>
        <v>0.02607021182047104</v>
      </c>
      <c r="O86" s="2">
        <f t="shared" si="47"/>
        <v>3.9155800000000003</v>
      </c>
      <c r="P86" s="8">
        <v>8.101</v>
      </c>
    </row>
    <row r="87" spans="1:16" ht="12.75">
      <c r="A87" t="s">
        <v>85</v>
      </c>
      <c r="B87" s="11" t="s">
        <v>38</v>
      </c>
      <c r="C87" t="s">
        <v>128</v>
      </c>
      <c r="D87" s="2">
        <v>2.8854</v>
      </c>
      <c r="E87" s="4">
        <f t="shared" si="40"/>
        <v>0.6783430505924393</v>
      </c>
      <c r="F87" s="8">
        <v>22.5</v>
      </c>
      <c r="G87" s="8">
        <f t="shared" si="41"/>
        <v>10.558125</v>
      </c>
      <c r="H87" s="6">
        <f t="shared" si="42"/>
        <v>13.549866666666667</v>
      </c>
      <c r="I87" s="6">
        <f t="shared" si="43"/>
        <v>28.875581601846918</v>
      </c>
      <c r="J87" s="2">
        <v>1.2703</v>
      </c>
      <c r="K87" s="4">
        <f t="shared" si="44"/>
        <v>0.29864115102501404</v>
      </c>
      <c r="L87" s="4">
        <f t="shared" si="45"/>
        <v>0.44025091841685726</v>
      </c>
      <c r="M87" s="2">
        <v>0.0979</v>
      </c>
      <c r="N87" s="4">
        <f t="shared" si="46"/>
        <v>0.023015798382546547</v>
      </c>
      <c r="O87" s="2">
        <f t="shared" si="47"/>
        <v>4.2536000000000005</v>
      </c>
      <c r="P87" s="8">
        <v>9.5706</v>
      </c>
    </row>
    <row r="88" spans="1:16" ht="12.75">
      <c r="A88" t="s">
        <v>76</v>
      </c>
      <c r="B88" s="11" t="s">
        <v>38</v>
      </c>
      <c r="C88" t="s">
        <v>128</v>
      </c>
      <c r="D88" s="2">
        <v>2.7958</v>
      </c>
      <c r="E88" s="4">
        <f t="shared" si="40"/>
        <v>0.6478387609544951</v>
      </c>
      <c r="F88" s="8">
        <v>22.625</v>
      </c>
      <c r="G88" s="8">
        <f t="shared" si="41"/>
        <v>10.61678125</v>
      </c>
      <c r="H88" s="6">
        <f t="shared" si="42"/>
        <v>15.038585635359116</v>
      </c>
      <c r="I88" s="6">
        <f t="shared" si="43"/>
        <v>32.048131348660874</v>
      </c>
      <c r="J88" s="2">
        <v>1.4177</v>
      </c>
      <c r="K88" s="4">
        <f t="shared" si="44"/>
        <v>0.3285074080424879</v>
      </c>
      <c r="L88" s="4">
        <f t="shared" si="45"/>
        <v>0.507082051648902</v>
      </c>
      <c r="M88" s="2">
        <v>0.10208</v>
      </c>
      <c r="N88" s="4">
        <f t="shared" si="46"/>
        <v>0.02365383100301698</v>
      </c>
      <c r="O88" s="2">
        <f t="shared" si="47"/>
        <v>4.31558</v>
      </c>
      <c r="P88" s="8">
        <v>9.7101</v>
      </c>
    </row>
    <row r="89" spans="1:16" ht="12.75">
      <c r="A89" t="s">
        <v>85</v>
      </c>
      <c r="B89" s="11" t="s">
        <v>39</v>
      </c>
      <c r="C89" t="s">
        <v>131</v>
      </c>
      <c r="D89" s="2">
        <v>2.8167</v>
      </c>
      <c r="E89" s="4">
        <f t="shared" si="40"/>
        <v>0.6218965338326111</v>
      </c>
      <c r="F89" s="8">
        <v>25.5</v>
      </c>
      <c r="G89" s="8">
        <f t="shared" si="41"/>
        <v>11.965875</v>
      </c>
      <c r="H89" s="6">
        <f t="shared" si="42"/>
        <v>15.127529411764707</v>
      </c>
      <c r="I89" s="6">
        <f t="shared" si="43"/>
        <v>32.2376758908145</v>
      </c>
      <c r="J89" s="2">
        <v>1.6073</v>
      </c>
      <c r="K89" s="4">
        <f t="shared" si="44"/>
        <v>0.35487424959319624</v>
      </c>
      <c r="L89" s="4">
        <f t="shared" si="45"/>
        <v>0.570632300209465</v>
      </c>
      <c r="M89" s="2">
        <v>0.10521</v>
      </c>
      <c r="N89" s="4">
        <f t="shared" si="46"/>
        <v>0.023229216574192853</v>
      </c>
      <c r="O89" s="2">
        <f t="shared" si="47"/>
        <v>4.529209999999999</v>
      </c>
      <c r="P89" s="8">
        <v>10.1907</v>
      </c>
    </row>
    <row r="91" spans="1:16" ht="12.75">
      <c r="A91" t="s">
        <v>102</v>
      </c>
      <c r="B91" s="11" t="s">
        <v>35</v>
      </c>
      <c r="D91" s="2">
        <f>AVERAGE(D81:D90)</f>
        <v>2.795533333333333</v>
      </c>
      <c r="E91" s="4">
        <f>D91/O91</f>
        <v>0.6285225082044573</v>
      </c>
      <c r="F91" s="2">
        <f>AVERAGE(F81:F90)</f>
        <v>23.38888888888889</v>
      </c>
      <c r="G91" s="2">
        <f>AVERAGE(G81:G90)</f>
        <v>10.975236111111112</v>
      </c>
      <c r="H91" s="6">
        <f>(J91/F91)*240</f>
        <v>15.691781472684088</v>
      </c>
      <c r="I91" s="6">
        <f>(J91/G91)*240</f>
        <v>33.44013100199059</v>
      </c>
      <c r="J91" s="2">
        <f>AVERAGE(J81:J90)</f>
        <v>1.5292222222222225</v>
      </c>
      <c r="K91" s="4">
        <f>J91/O91</f>
        <v>0.3438165359191229</v>
      </c>
      <c r="L91" s="4">
        <f>J91/D91</f>
        <v>0.5470234262593503</v>
      </c>
      <c r="M91" s="2">
        <f>AVERAGE(M81:M90)</f>
        <v>0.12303000000000003</v>
      </c>
      <c r="N91" s="4">
        <f>M91/O91</f>
        <v>0.02766095587641991</v>
      </c>
      <c r="O91" s="2">
        <f>AVERAGE(O81:O90)</f>
        <v>4.447785555555555</v>
      </c>
      <c r="P91" s="2">
        <f>AVERAGE(P81:P90)</f>
        <v>9.928744444444444</v>
      </c>
    </row>
    <row r="93" spans="1:16" ht="12.75">
      <c r="A93" t="s">
        <v>85</v>
      </c>
      <c r="B93" s="11" t="s">
        <v>43</v>
      </c>
      <c r="C93" t="s">
        <v>131</v>
      </c>
      <c r="D93" s="2">
        <v>2.9417</v>
      </c>
      <c r="E93" s="4">
        <f aca="true" t="shared" si="48" ref="E93:E98">D93/O93</f>
        <v>0.5854071103770111</v>
      </c>
      <c r="F93" s="8">
        <v>24.75</v>
      </c>
      <c r="G93" s="8">
        <f aca="true" t="shared" si="49" ref="G93:G98">F93*0.46925</f>
        <v>11.6139375</v>
      </c>
      <c r="H93" s="6">
        <f aca="true" t="shared" si="50" ref="H93:H98">(J93/F93)*240</f>
        <v>19.050666666666665</v>
      </c>
      <c r="I93" s="6">
        <f aca="true" t="shared" si="51" ref="I93:I98">(J93/G93)*240</f>
        <v>40.59811756348783</v>
      </c>
      <c r="J93" s="2">
        <v>1.9646</v>
      </c>
      <c r="K93" s="4">
        <f aca="true" t="shared" si="52" ref="K93:K98">J93/O93</f>
        <v>0.39096128396732366</v>
      </c>
      <c r="L93" s="4">
        <f aca="true" t="shared" si="53" ref="L93:L98">J93/D93</f>
        <v>0.6678451235680049</v>
      </c>
      <c r="M93" s="2">
        <v>0.11875</v>
      </c>
      <c r="N93" s="4">
        <f aca="true" t="shared" si="54" ref="N93:N98">M93/O93</f>
        <v>0.023631605655665116</v>
      </c>
      <c r="O93" s="2">
        <f aca="true" t="shared" si="55" ref="O93:O98">D93+J93+M93</f>
        <v>5.02505</v>
      </c>
      <c r="P93" s="8">
        <v>11.3063</v>
      </c>
    </row>
    <row r="94" spans="1:16" ht="12.75">
      <c r="A94" t="s">
        <v>76</v>
      </c>
      <c r="B94" s="11" t="s">
        <v>43</v>
      </c>
      <c r="C94" t="s">
        <v>74</v>
      </c>
      <c r="D94" s="2">
        <v>2.6344</v>
      </c>
      <c r="E94" s="4">
        <f t="shared" si="48"/>
        <v>0.6782017253674322</v>
      </c>
      <c r="F94" s="8">
        <v>17.75</v>
      </c>
      <c r="G94" s="8">
        <f t="shared" si="49"/>
        <v>8.3291875</v>
      </c>
      <c r="H94" s="6">
        <f t="shared" si="50"/>
        <v>15.450591549295774</v>
      </c>
      <c r="I94" s="6">
        <f t="shared" si="51"/>
        <v>32.92614075502563</v>
      </c>
      <c r="J94" s="2">
        <v>1.1427</v>
      </c>
      <c r="K94" s="4">
        <f t="shared" si="52"/>
        <v>0.2941774641578215</v>
      </c>
      <c r="L94" s="4">
        <f t="shared" si="53"/>
        <v>0.4337610081992105</v>
      </c>
      <c r="M94" s="2">
        <v>0.10729</v>
      </c>
      <c r="N94" s="4">
        <f t="shared" si="54"/>
        <v>0.027620810474746356</v>
      </c>
      <c r="O94" s="2">
        <f t="shared" si="55"/>
        <v>3.88439</v>
      </c>
      <c r="P94" s="8">
        <v>8.7399</v>
      </c>
    </row>
    <row r="95" spans="1:16" ht="12.75">
      <c r="A95" t="s">
        <v>85</v>
      </c>
      <c r="B95" s="11" t="s">
        <v>44</v>
      </c>
      <c r="C95" t="s">
        <v>131</v>
      </c>
      <c r="D95" s="2">
        <v>3.325</v>
      </c>
      <c r="E95" s="4">
        <f t="shared" si="48"/>
        <v>0.6507702575484458</v>
      </c>
      <c r="F95" s="8">
        <v>28.5</v>
      </c>
      <c r="G95" s="8">
        <f t="shared" si="49"/>
        <v>13.373625</v>
      </c>
      <c r="H95" s="6">
        <f t="shared" si="50"/>
        <v>13.903157894736843</v>
      </c>
      <c r="I95" s="6">
        <f t="shared" si="51"/>
        <v>29.628466477862208</v>
      </c>
      <c r="J95" s="2">
        <v>1.651</v>
      </c>
      <c r="K95" s="4">
        <f t="shared" si="52"/>
        <v>0.32313434442480715</v>
      </c>
      <c r="L95" s="4">
        <f t="shared" si="53"/>
        <v>0.4965413533834586</v>
      </c>
      <c r="M95" s="2">
        <v>0.13333</v>
      </c>
      <c r="N95" s="4">
        <f t="shared" si="54"/>
        <v>0.02609539802674715</v>
      </c>
      <c r="O95" s="2">
        <f t="shared" si="55"/>
        <v>5.10933</v>
      </c>
      <c r="P95" s="8">
        <v>11.4959</v>
      </c>
    </row>
    <row r="96" spans="1:16" ht="12.75">
      <c r="A96" t="s">
        <v>76</v>
      </c>
      <c r="B96" s="11" t="s">
        <v>44</v>
      </c>
      <c r="C96" t="s">
        <v>74</v>
      </c>
      <c r="D96" s="2">
        <v>2.8888</v>
      </c>
      <c r="E96" s="4">
        <f t="shared" si="48"/>
        <v>0.6474662124302396</v>
      </c>
      <c r="F96" s="8">
        <v>23.75</v>
      </c>
      <c r="G96" s="8">
        <f t="shared" si="49"/>
        <v>11.1446875</v>
      </c>
      <c r="H96" s="6">
        <f t="shared" si="50"/>
        <v>14.95781052631579</v>
      </c>
      <c r="I96" s="6">
        <f t="shared" si="51"/>
        <v>31.875994728430026</v>
      </c>
      <c r="J96" s="2">
        <v>1.4802</v>
      </c>
      <c r="K96" s="4">
        <f t="shared" si="52"/>
        <v>0.3317569536275411</v>
      </c>
      <c r="L96" s="4">
        <f t="shared" si="53"/>
        <v>0.5123926890058156</v>
      </c>
      <c r="M96" s="2">
        <v>0.0927</v>
      </c>
      <c r="N96" s="4">
        <f t="shared" si="54"/>
        <v>0.020776833942219335</v>
      </c>
      <c r="O96" s="2">
        <f t="shared" si="55"/>
        <v>4.4616999999999996</v>
      </c>
      <c r="P96" s="8">
        <v>10.0388</v>
      </c>
    </row>
    <row r="97" spans="1:16" ht="12.75">
      <c r="A97" t="s">
        <v>85</v>
      </c>
      <c r="B97" s="11" t="s">
        <v>45</v>
      </c>
      <c r="C97" t="s">
        <v>131</v>
      </c>
      <c r="D97" s="2">
        <v>3.2375</v>
      </c>
      <c r="E97" s="4">
        <f t="shared" si="48"/>
        <v>0.6655223451054558</v>
      </c>
      <c r="F97" s="8">
        <v>25</v>
      </c>
      <c r="G97" s="8">
        <f t="shared" si="49"/>
        <v>11.73125</v>
      </c>
      <c r="H97" s="6">
        <f t="shared" si="50"/>
        <v>14.66016</v>
      </c>
      <c r="I97" s="6">
        <f t="shared" si="51"/>
        <v>31.241683537559936</v>
      </c>
      <c r="J97" s="2">
        <v>1.5271</v>
      </c>
      <c r="K97" s="4">
        <f t="shared" si="52"/>
        <v>0.3139209801422522</v>
      </c>
      <c r="L97" s="4">
        <f t="shared" si="53"/>
        <v>0.4716911196911197</v>
      </c>
      <c r="M97" s="2">
        <v>0.1</v>
      </c>
      <c r="N97" s="4">
        <f t="shared" si="54"/>
        <v>0.020556674752292073</v>
      </c>
      <c r="O97" s="2">
        <f t="shared" si="55"/>
        <v>4.864599999999999</v>
      </c>
      <c r="P97" s="8">
        <v>10.9454</v>
      </c>
    </row>
    <row r="98" spans="1:16" ht="12.75">
      <c r="A98" t="s">
        <v>76</v>
      </c>
      <c r="B98" s="11" t="s">
        <v>45</v>
      </c>
      <c r="C98" t="s">
        <v>74</v>
      </c>
      <c r="D98" s="2">
        <v>2.6438</v>
      </c>
      <c r="E98" s="4">
        <f t="shared" si="48"/>
        <v>0.6340352055254448</v>
      </c>
      <c r="F98" s="8">
        <v>22</v>
      </c>
      <c r="G98" s="8">
        <f t="shared" si="49"/>
        <v>10.3235</v>
      </c>
      <c r="H98" s="6">
        <f t="shared" si="50"/>
        <v>15.545454545454545</v>
      </c>
      <c r="I98" s="6">
        <f t="shared" si="51"/>
        <v>33.128299510824824</v>
      </c>
      <c r="J98" s="2">
        <v>1.425</v>
      </c>
      <c r="K98" s="4">
        <f t="shared" si="52"/>
        <v>0.3417430092570387</v>
      </c>
      <c r="L98" s="4">
        <f t="shared" si="53"/>
        <v>0.5389968984038127</v>
      </c>
      <c r="M98" s="2">
        <v>0.101</v>
      </c>
      <c r="N98" s="4">
        <f t="shared" si="54"/>
        <v>0.024221785217516428</v>
      </c>
      <c r="O98" s="2">
        <f t="shared" si="55"/>
        <v>4.1698</v>
      </c>
      <c r="P98" s="8">
        <v>9.3821</v>
      </c>
    </row>
    <row r="100" spans="1:16" ht="12.75">
      <c r="A100" t="s">
        <v>102</v>
      </c>
      <c r="B100" s="11" t="s">
        <v>41</v>
      </c>
      <c r="D100" s="2">
        <f>AVERAGE(D93:D99)</f>
        <v>2.9452</v>
      </c>
      <c r="E100" s="4">
        <f>D100/O100</f>
        <v>0.6422418132449834</v>
      </c>
      <c r="F100" s="2">
        <f>AVERAGE(F93:F99)</f>
        <v>23.625</v>
      </c>
      <c r="G100" s="8">
        <f>F100*0.46925</f>
        <v>11.08603125</v>
      </c>
      <c r="H100" s="6">
        <f>(J100/F100)*240</f>
        <v>15.560804232804234</v>
      </c>
      <c r="I100" s="6">
        <f>(J100/G100)*240</f>
        <v>33.1610106186558</v>
      </c>
      <c r="J100" s="2">
        <f>AVERAGE(J93:J99)</f>
        <v>1.5317666666666667</v>
      </c>
      <c r="K100" s="4">
        <f>J100/O100</f>
        <v>0.33402302100645936</v>
      </c>
      <c r="L100" s="4">
        <f>J100/D100</f>
        <v>0.520089184662049</v>
      </c>
      <c r="M100" s="2">
        <f>AVERAGE(M93:M99)</f>
        <v>0.10884499999999998</v>
      </c>
      <c r="N100" s="4">
        <f>M100/O100</f>
        <v>0.023735165748557045</v>
      </c>
      <c r="O100" s="2">
        <f>AVERAGE(O93:O99)</f>
        <v>4.585811666666667</v>
      </c>
      <c r="P100" s="2">
        <f>AVERAGE(P93:P99)</f>
        <v>10.318066666666667</v>
      </c>
    </row>
    <row r="102" spans="1:16" ht="12.75">
      <c r="A102" t="s">
        <v>85</v>
      </c>
      <c r="B102" s="11" t="s">
        <v>46</v>
      </c>
      <c r="C102" t="s">
        <v>128</v>
      </c>
      <c r="D102" s="2">
        <v>3.5099</v>
      </c>
      <c r="E102" s="4">
        <f aca="true" t="shared" si="56" ref="E102:E111">D102/O102</f>
        <v>0.653697874955767</v>
      </c>
      <c r="F102" s="8">
        <v>27</v>
      </c>
      <c r="G102" s="8">
        <f aca="true" t="shared" si="57" ref="G102:G111">F102*0.46925</f>
        <v>12.66975</v>
      </c>
      <c r="H102" s="6">
        <f aca="true" t="shared" si="58" ref="H102:H111">(J102/F102)*240</f>
        <v>15.555555555555555</v>
      </c>
      <c r="I102" s="6">
        <f aca="true" t="shared" si="59" ref="I102:I111">(J102/G102)*240</f>
        <v>33.14982537145563</v>
      </c>
      <c r="J102" s="2">
        <v>1.75</v>
      </c>
      <c r="K102" s="4">
        <f aca="true" t="shared" si="60" ref="K102:K111">J102/O102</f>
        <v>0.3259270295941743</v>
      </c>
      <c r="L102" s="4">
        <f aca="true" t="shared" si="61" ref="L102:L111">J102/D102</f>
        <v>0.4985897034103536</v>
      </c>
      <c r="M102" s="2">
        <v>0.1094</v>
      </c>
      <c r="N102" s="4">
        <f aca="true" t="shared" si="62" ref="N102:N111">M102/O102</f>
        <v>0.020375095450058667</v>
      </c>
      <c r="O102" s="2">
        <f aca="true" t="shared" si="63" ref="O102:O111">D102+J102+M102</f>
        <v>5.3693</v>
      </c>
      <c r="P102" s="8">
        <v>12.0809</v>
      </c>
    </row>
    <row r="103" spans="1:16" ht="12.75">
      <c r="A103" t="s">
        <v>76</v>
      </c>
      <c r="B103" s="11" t="s">
        <v>46</v>
      </c>
      <c r="C103" t="s">
        <v>131</v>
      </c>
      <c r="D103" s="2">
        <v>3.5411</v>
      </c>
      <c r="E103" s="4">
        <f t="shared" si="56"/>
        <v>0.6603819327887807</v>
      </c>
      <c r="F103" s="8">
        <v>31.25</v>
      </c>
      <c r="G103" s="8">
        <f t="shared" si="57"/>
        <v>14.6640625</v>
      </c>
      <c r="H103" s="6">
        <f t="shared" si="58"/>
        <v>13.10592</v>
      </c>
      <c r="I103" s="6">
        <f t="shared" si="59"/>
        <v>27.929504528502928</v>
      </c>
      <c r="J103" s="2">
        <v>1.7065</v>
      </c>
      <c r="K103" s="4">
        <f t="shared" si="60"/>
        <v>0.3182462422140166</v>
      </c>
      <c r="L103" s="4">
        <f t="shared" si="61"/>
        <v>0.4819124001016633</v>
      </c>
      <c r="M103" s="2">
        <v>0.1146</v>
      </c>
      <c r="N103" s="4">
        <f t="shared" si="62"/>
        <v>0.021371824997202638</v>
      </c>
      <c r="O103" s="2">
        <f t="shared" si="63"/>
        <v>5.3622000000000005</v>
      </c>
      <c r="P103" s="8">
        <v>12.0663</v>
      </c>
    </row>
    <row r="104" spans="1:16" ht="12.75">
      <c r="A104" t="s">
        <v>85</v>
      </c>
      <c r="B104" s="11" t="s">
        <v>48</v>
      </c>
      <c r="C104" t="s">
        <v>128</v>
      </c>
      <c r="D104" s="2">
        <v>3.8719</v>
      </c>
      <c r="E104" s="4">
        <f t="shared" si="56"/>
        <v>0.6251352180441416</v>
      </c>
      <c r="F104" s="8">
        <v>34.25</v>
      </c>
      <c r="G104" s="8">
        <f t="shared" si="57"/>
        <v>16.0718125</v>
      </c>
      <c r="H104" s="6">
        <f t="shared" si="58"/>
        <v>15.459503649635037</v>
      </c>
      <c r="I104" s="6">
        <f t="shared" si="59"/>
        <v>32.94513297737887</v>
      </c>
      <c r="J104" s="2">
        <v>2.2062</v>
      </c>
      <c r="K104" s="4">
        <f t="shared" si="60"/>
        <v>0.35620065550478713</v>
      </c>
      <c r="L104" s="4">
        <f t="shared" si="61"/>
        <v>0.5697977737028332</v>
      </c>
      <c r="M104" s="2">
        <v>0.1156</v>
      </c>
      <c r="N104" s="4">
        <f t="shared" si="62"/>
        <v>0.01866412645107125</v>
      </c>
      <c r="O104" s="2">
        <f t="shared" si="63"/>
        <v>6.1937</v>
      </c>
      <c r="P104" s="8">
        <v>13.9358</v>
      </c>
    </row>
    <row r="105" spans="1:16" ht="12.75">
      <c r="A105" t="s">
        <v>76</v>
      </c>
      <c r="B105" s="11" t="s">
        <v>48</v>
      </c>
      <c r="C105" t="s">
        <v>131</v>
      </c>
      <c r="D105" s="2">
        <v>3.4458</v>
      </c>
      <c r="E105" s="4">
        <f t="shared" si="56"/>
        <v>0.6385723022182688</v>
      </c>
      <c r="F105" s="8">
        <v>31</v>
      </c>
      <c r="G105" s="8">
        <f t="shared" si="57"/>
        <v>14.54675</v>
      </c>
      <c r="H105" s="6">
        <f t="shared" si="58"/>
        <v>14.217290322580645</v>
      </c>
      <c r="I105" s="6">
        <f t="shared" si="59"/>
        <v>30.29790159313936</v>
      </c>
      <c r="J105" s="2">
        <v>1.8364</v>
      </c>
      <c r="K105" s="4">
        <f t="shared" si="60"/>
        <v>0.3403198606400919</v>
      </c>
      <c r="L105" s="4">
        <f t="shared" si="61"/>
        <v>0.5329386499506645</v>
      </c>
      <c r="M105" s="2">
        <v>0.1139</v>
      </c>
      <c r="N105" s="4">
        <f t="shared" si="62"/>
        <v>0.02110783714163933</v>
      </c>
      <c r="O105" s="2">
        <f t="shared" si="63"/>
        <v>5.396100000000001</v>
      </c>
      <c r="P105" s="8">
        <v>12.1412</v>
      </c>
    </row>
    <row r="106" spans="1:16" ht="12.75">
      <c r="A106" t="s">
        <v>85</v>
      </c>
      <c r="B106" s="11" t="s">
        <v>49</v>
      </c>
      <c r="C106" t="s">
        <v>74</v>
      </c>
      <c r="D106" s="2">
        <v>3.7458</v>
      </c>
      <c r="E106" s="4">
        <f t="shared" si="56"/>
        <v>0.7433027741397786</v>
      </c>
      <c r="F106" s="8">
        <v>17.66</v>
      </c>
      <c r="G106" s="8">
        <f t="shared" si="57"/>
        <v>8.286955</v>
      </c>
      <c r="H106" s="6">
        <f t="shared" si="58"/>
        <v>16.000906002265005</v>
      </c>
      <c r="I106" s="6">
        <f t="shared" si="59"/>
        <v>34.09889398458179</v>
      </c>
      <c r="J106" s="2">
        <v>1.1774</v>
      </c>
      <c r="K106" s="4">
        <f t="shared" si="60"/>
        <v>0.23363892526888122</v>
      </c>
      <c r="L106" s="4">
        <f t="shared" si="61"/>
        <v>0.3143253777564205</v>
      </c>
      <c r="M106" s="2">
        <v>0.1162</v>
      </c>
      <c r="N106" s="4">
        <f t="shared" si="62"/>
        <v>0.02305830059134024</v>
      </c>
      <c r="O106" s="2">
        <f t="shared" si="63"/>
        <v>5.0394</v>
      </c>
      <c r="P106" s="8">
        <v>11.3387</v>
      </c>
    </row>
    <row r="107" spans="1:16" ht="12.75">
      <c r="A107" t="s">
        <v>76</v>
      </c>
      <c r="B107" s="11" t="s">
        <v>49</v>
      </c>
      <c r="C107" t="s">
        <v>131</v>
      </c>
      <c r="D107" s="2">
        <v>4.0505</v>
      </c>
      <c r="E107" s="4">
        <f t="shared" si="56"/>
        <v>0.6299671835388899</v>
      </c>
      <c r="F107" s="8">
        <v>33</v>
      </c>
      <c r="G107" s="8">
        <f t="shared" si="57"/>
        <v>15.48525</v>
      </c>
      <c r="H107" s="6">
        <f t="shared" si="58"/>
        <v>16.341090909090912</v>
      </c>
      <c r="I107" s="6">
        <f t="shared" si="59"/>
        <v>34.82384850099288</v>
      </c>
      <c r="J107" s="2">
        <v>2.2469</v>
      </c>
      <c r="K107" s="4">
        <f t="shared" si="60"/>
        <v>0.3494564287602843</v>
      </c>
      <c r="L107" s="4">
        <f t="shared" si="61"/>
        <v>0.5547216393037896</v>
      </c>
      <c r="M107" s="2">
        <v>0.1323</v>
      </c>
      <c r="N107" s="4">
        <f t="shared" si="62"/>
        <v>0.020576387700825854</v>
      </c>
      <c r="O107" s="2">
        <f t="shared" si="63"/>
        <v>6.4297</v>
      </c>
      <c r="P107" s="8">
        <v>14.4668</v>
      </c>
    </row>
    <row r="108" spans="1:16" ht="12.75">
      <c r="A108" t="s">
        <v>85</v>
      </c>
      <c r="B108" s="11" t="s">
        <v>50</v>
      </c>
      <c r="C108" t="s">
        <v>131</v>
      </c>
      <c r="D108" s="2">
        <v>3.775</v>
      </c>
      <c r="E108" s="4">
        <f t="shared" si="56"/>
        <v>0.6558601758226484</v>
      </c>
      <c r="F108" s="8">
        <v>26</v>
      </c>
      <c r="G108" s="8">
        <f t="shared" si="57"/>
        <v>12.2005</v>
      </c>
      <c r="H108" s="6">
        <f t="shared" si="58"/>
        <v>16.884923076923076</v>
      </c>
      <c r="I108" s="6">
        <f t="shared" si="59"/>
        <v>35.982787590672515</v>
      </c>
      <c r="J108" s="2">
        <v>1.8292</v>
      </c>
      <c r="K108" s="4">
        <f t="shared" si="60"/>
        <v>0.3178011744674937</v>
      </c>
      <c r="L108" s="4">
        <f t="shared" si="61"/>
        <v>0.4845562913907285</v>
      </c>
      <c r="M108" s="2">
        <v>0.1516</v>
      </c>
      <c r="N108" s="4">
        <f t="shared" si="62"/>
        <v>0.026338649709857886</v>
      </c>
      <c r="O108" s="2">
        <f t="shared" si="63"/>
        <v>5.7558</v>
      </c>
      <c r="P108" s="8">
        <v>12.9506</v>
      </c>
    </row>
    <row r="109" spans="1:16" ht="12.75">
      <c r="A109" t="s">
        <v>76</v>
      </c>
      <c r="B109" s="11" t="s">
        <v>50</v>
      </c>
      <c r="C109" t="s">
        <v>131</v>
      </c>
      <c r="D109" s="2">
        <v>3.6458</v>
      </c>
      <c r="E109" s="4">
        <f t="shared" si="56"/>
        <v>0.6296066038061685</v>
      </c>
      <c r="F109" s="8">
        <v>35</v>
      </c>
      <c r="G109" s="8">
        <f t="shared" si="57"/>
        <v>16.42375</v>
      </c>
      <c r="H109" s="6">
        <f t="shared" si="58"/>
        <v>13.764342857142855</v>
      </c>
      <c r="I109" s="6">
        <f t="shared" si="59"/>
        <v>29.33264327574397</v>
      </c>
      <c r="J109" s="2">
        <v>2.0073</v>
      </c>
      <c r="K109" s="4">
        <f t="shared" si="60"/>
        <v>0.3466480157496632</v>
      </c>
      <c r="L109" s="4">
        <f t="shared" si="61"/>
        <v>0.5505787481485545</v>
      </c>
      <c r="M109" s="2">
        <v>0.1375</v>
      </c>
      <c r="N109" s="4">
        <f t="shared" si="62"/>
        <v>0.023745380444168136</v>
      </c>
      <c r="O109" s="2">
        <f t="shared" si="63"/>
        <v>5.7906</v>
      </c>
      <c r="P109" s="8">
        <v>13.0289</v>
      </c>
    </row>
    <row r="110" spans="1:16" ht="12.75">
      <c r="A110" t="s">
        <v>85</v>
      </c>
      <c r="B110" s="11" t="s">
        <v>51</v>
      </c>
      <c r="C110" t="s">
        <v>128</v>
      </c>
      <c r="D110" s="2">
        <v>3.7818</v>
      </c>
      <c r="E110" s="4">
        <f t="shared" si="56"/>
        <v>0.6580591275296247</v>
      </c>
      <c r="F110" s="8">
        <v>31</v>
      </c>
      <c r="G110" s="8">
        <f t="shared" si="57"/>
        <v>14.54675</v>
      </c>
      <c r="H110" s="6">
        <f t="shared" si="58"/>
        <v>14.016</v>
      </c>
      <c r="I110" s="6">
        <f t="shared" si="59"/>
        <v>29.868939797549285</v>
      </c>
      <c r="J110" s="2">
        <v>1.8104</v>
      </c>
      <c r="K110" s="4">
        <f t="shared" si="60"/>
        <v>0.3150220118672676</v>
      </c>
      <c r="L110" s="4">
        <f t="shared" si="61"/>
        <v>0.47871383997038447</v>
      </c>
      <c r="M110" s="2">
        <v>0.1547</v>
      </c>
      <c r="N110" s="4">
        <f t="shared" si="62"/>
        <v>0.02691886060310776</v>
      </c>
      <c r="O110" s="2">
        <f t="shared" si="63"/>
        <v>5.7469</v>
      </c>
      <c r="P110" s="8">
        <v>12.9294</v>
      </c>
    </row>
    <row r="111" spans="1:16" ht="12.75">
      <c r="A111" t="s">
        <v>76</v>
      </c>
      <c r="B111" s="11" t="s">
        <v>51</v>
      </c>
      <c r="C111" t="s">
        <v>131</v>
      </c>
      <c r="D111" s="2">
        <v>3.6802</v>
      </c>
      <c r="E111" s="4">
        <f t="shared" si="56"/>
        <v>0.545886052479345</v>
      </c>
      <c r="F111" s="8">
        <v>40</v>
      </c>
      <c r="G111" s="8">
        <f t="shared" si="57"/>
        <v>18.77</v>
      </c>
      <c r="H111" s="6">
        <f t="shared" si="58"/>
        <v>17.156399999999998</v>
      </c>
      <c r="I111" s="6">
        <f t="shared" si="59"/>
        <v>36.56132125732552</v>
      </c>
      <c r="J111" s="2">
        <v>2.8594</v>
      </c>
      <c r="K111" s="4">
        <f t="shared" si="60"/>
        <v>0.42413634543216105</v>
      </c>
      <c r="L111" s="4">
        <f t="shared" si="61"/>
        <v>0.7769686430085321</v>
      </c>
      <c r="M111" s="2">
        <v>0.2021</v>
      </c>
      <c r="N111" s="4">
        <f t="shared" si="62"/>
        <v>0.029977602088494003</v>
      </c>
      <c r="O111" s="2">
        <f t="shared" si="63"/>
        <v>6.7417</v>
      </c>
      <c r="P111" s="8">
        <v>15.1688</v>
      </c>
    </row>
    <row r="113" spans="1:16" ht="12.75">
      <c r="A113" t="s">
        <v>102</v>
      </c>
      <c r="B113" s="11" t="s">
        <v>47</v>
      </c>
      <c r="D113" s="2">
        <f>AVERAGE(D102:D112)</f>
        <v>3.7047799999999995</v>
      </c>
      <c r="E113" s="4">
        <f>D113/O113</f>
        <v>0.6406838517329753</v>
      </c>
      <c r="F113" s="2">
        <f>AVERAGE(F102:F112)</f>
        <v>30.615999999999996</v>
      </c>
      <c r="G113" s="8">
        <f>F113*0.46925</f>
        <v>14.366557999999998</v>
      </c>
      <c r="H113" s="6">
        <f>(J113/F113)*240</f>
        <v>15.231016461980666</v>
      </c>
      <c r="I113" s="6">
        <f>(J113/G113)*240</f>
        <v>32.45821302499876</v>
      </c>
      <c r="J113" s="2">
        <f>AVERAGE(J102:J112)</f>
        <v>1.9429700000000003</v>
      </c>
      <c r="K113" s="4">
        <f>J113/O113</f>
        <v>0.3360063224811242</v>
      </c>
      <c r="L113" s="4">
        <f>J113/D113</f>
        <v>0.5244494949767599</v>
      </c>
      <c r="M113" s="2">
        <f>AVERAGE(M102:M112)</f>
        <v>0.13479</v>
      </c>
      <c r="N113" s="4">
        <f>M113/O113</f>
        <v>0.02330982578590031</v>
      </c>
      <c r="O113" s="2">
        <f>AVERAGE(O102:O112)</f>
        <v>5.782540000000001</v>
      </c>
      <c r="P113" s="2">
        <f>AVERAGE(P102:P112)</f>
        <v>13.010739999999998</v>
      </c>
    </row>
    <row r="115" spans="1:16" ht="12.75">
      <c r="A115" t="s">
        <v>85</v>
      </c>
      <c r="B115" s="11" t="s">
        <v>52</v>
      </c>
      <c r="C115" t="s">
        <v>128</v>
      </c>
      <c r="D115" s="2">
        <v>3.4177</v>
      </c>
      <c r="E115" s="4">
        <f aca="true" t="shared" si="64" ref="E115:E121">D115/O115</f>
        <v>0.5335820895522387</v>
      </c>
      <c r="F115" s="8">
        <v>40.125</v>
      </c>
      <c r="G115" s="8">
        <f aca="true" t="shared" si="65" ref="G115:G121">F115*0.46925</f>
        <v>18.82865625</v>
      </c>
      <c r="H115" s="6">
        <f aca="true" t="shared" si="66" ref="H115:H121">(J115/F115)*240</f>
        <v>16.884635514018694</v>
      </c>
      <c r="I115" s="6">
        <f aca="true" t="shared" si="67" ref="I115:I121">(J115/G115)*240</f>
        <v>35.98217477681128</v>
      </c>
      <c r="J115" s="2">
        <v>2.8229</v>
      </c>
      <c r="K115" s="4">
        <f aca="true" t="shared" si="68" ref="K115:K121">J115/O115</f>
        <v>0.44072003996752634</v>
      </c>
      <c r="L115" s="4">
        <f aca="true" t="shared" si="69" ref="L115:L121">J115/D115</f>
        <v>0.8259648301489306</v>
      </c>
      <c r="M115" s="2">
        <v>0.1646</v>
      </c>
      <c r="N115" s="4">
        <f aca="true" t="shared" si="70" ref="N115:N121">M115/O115</f>
        <v>0.025697870480234804</v>
      </c>
      <c r="O115" s="2">
        <f aca="true" t="shared" si="71" ref="O115:O121">D115+J115+M115</f>
        <v>6.405200000000001</v>
      </c>
      <c r="P115" s="8">
        <v>14.4117</v>
      </c>
    </row>
    <row r="116" spans="1:16" ht="12.75">
      <c r="A116" t="s">
        <v>76</v>
      </c>
      <c r="B116" s="11" t="s">
        <v>52</v>
      </c>
      <c r="C116" t="s">
        <v>131</v>
      </c>
      <c r="D116" s="2">
        <v>3.9438</v>
      </c>
      <c r="E116" s="4">
        <f t="shared" si="64"/>
        <v>0.601913890203141</v>
      </c>
      <c r="F116" s="8">
        <v>36.75</v>
      </c>
      <c r="G116" s="8">
        <f t="shared" si="65"/>
        <v>17.2449375</v>
      </c>
      <c r="H116" s="6">
        <f t="shared" si="66"/>
        <v>15.823020408163265</v>
      </c>
      <c r="I116" s="6">
        <f t="shared" si="67"/>
        <v>33.71980907440227</v>
      </c>
      <c r="J116" s="2">
        <v>2.4229</v>
      </c>
      <c r="K116" s="4">
        <f t="shared" si="68"/>
        <v>0.36978983837243024</v>
      </c>
      <c r="L116" s="4">
        <f t="shared" si="69"/>
        <v>0.6143567118008012</v>
      </c>
      <c r="M116" s="2">
        <v>0.1854</v>
      </c>
      <c r="N116" s="4">
        <f t="shared" si="70"/>
        <v>0.028296271424428813</v>
      </c>
      <c r="O116" s="2">
        <f t="shared" si="71"/>
        <v>6.552099999999999</v>
      </c>
      <c r="P116" s="8">
        <v>14.7422</v>
      </c>
    </row>
    <row r="117" spans="1:16" ht="12.75">
      <c r="A117" t="s">
        <v>85</v>
      </c>
      <c r="B117" s="11" t="s">
        <v>54</v>
      </c>
      <c r="C117" t="s">
        <v>128</v>
      </c>
      <c r="D117" s="2">
        <v>3.975</v>
      </c>
      <c r="E117" s="4">
        <f t="shared" si="64"/>
        <v>0.5991950436394881</v>
      </c>
      <c r="F117" s="8">
        <v>37.5</v>
      </c>
      <c r="G117" s="8">
        <f t="shared" si="65"/>
        <v>17.596875</v>
      </c>
      <c r="H117" s="6">
        <f t="shared" si="66"/>
        <v>15.84</v>
      </c>
      <c r="I117" s="6">
        <f t="shared" si="67"/>
        <v>33.755993606819395</v>
      </c>
      <c r="J117" s="2">
        <v>2.475</v>
      </c>
      <c r="K117" s="4">
        <f t="shared" si="68"/>
        <v>0.37308370641703975</v>
      </c>
      <c r="L117" s="4">
        <f t="shared" si="69"/>
        <v>0.6226415094339622</v>
      </c>
      <c r="M117" s="2">
        <v>0.1839</v>
      </c>
      <c r="N117" s="4">
        <f t="shared" si="70"/>
        <v>0.027721249943472165</v>
      </c>
      <c r="O117" s="2">
        <f t="shared" si="71"/>
        <v>6.633900000000001</v>
      </c>
      <c r="P117" s="8">
        <v>14.9263</v>
      </c>
    </row>
    <row r="118" spans="1:16" ht="12.75">
      <c r="A118" t="s">
        <v>76</v>
      </c>
      <c r="B118" s="11" t="s">
        <v>54</v>
      </c>
      <c r="C118" t="s">
        <v>131</v>
      </c>
      <c r="D118" s="2">
        <v>3.9927</v>
      </c>
      <c r="E118" s="4">
        <f t="shared" si="64"/>
        <v>0.6421454706284428</v>
      </c>
      <c r="F118" s="8">
        <v>33</v>
      </c>
      <c r="G118" s="8">
        <f t="shared" si="65"/>
        <v>15.48525</v>
      </c>
      <c r="H118" s="6">
        <f t="shared" si="66"/>
        <v>14.95490909090909</v>
      </c>
      <c r="I118" s="6">
        <f t="shared" si="67"/>
        <v>31.86981159490482</v>
      </c>
      <c r="J118" s="2">
        <v>2.0563</v>
      </c>
      <c r="K118" s="4">
        <f t="shared" si="68"/>
        <v>0.33071448675163845</v>
      </c>
      <c r="L118" s="4">
        <f t="shared" si="69"/>
        <v>0.5150149021965086</v>
      </c>
      <c r="M118" s="2">
        <v>0.16875</v>
      </c>
      <c r="N118" s="4">
        <f t="shared" si="70"/>
        <v>0.027140042619918783</v>
      </c>
      <c r="O118" s="2">
        <f t="shared" si="71"/>
        <v>6.21775</v>
      </c>
      <c r="P118" s="8">
        <v>13.9898</v>
      </c>
    </row>
    <row r="119" spans="1:16" ht="12.75">
      <c r="A119" t="s">
        <v>85</v>
      </c>
      <c r="B119" s="11" t="s">
        <v>55</v>
      </c>
      <c r="C119" t="s">
        <v>128</v>
      </c>
      <c r="D119" s="2">
        <v>4.3375</v>
      </c>
      <c r="E119" s="4">
        <f t="shared" si="64"/>
        <v>0.6784021771431252</v>
      </c>
      <c r="F119" s="8">
        <v>28</v>
      </c>
      <c r="G119" s="8">
        <f t="shared" si="65"/>
        <v>13.139</v>
      </c>
      <c r="H119" s="6">
        <f t="shared" si="66"/>
        <v>16.482</v>
      </c>
      <c r="I119" s="6">
        <f t="shared" si="67"/>
        <v>35.12413425679276</v>
      </c>
      <c r="J119" s="2">
        <v>1.9229</v>
      </c>
      <c r="K119" s="4">
        <f t="shared" si="68"/>
        <v>0.3007491749691102</v>
      </c>
      <c r="L119" s="4">
        <f t="shared" si="69"/>
        <v>0.44331988472622474</v>
      </c>
      <c r="M119" s="2">
        <v>0.1333</v>
      </c>
      <c r="N119" s="4">
        <f t="shared" si="70"/>
        <v>0.020848647887764516</v>
      </c>
      <c r="O119" s="2">
        <f t="shared" si="71"/>
        <v>6.393700000000001</v>
      </c>
      <c r="P119" s="8">
        <v>14.3858</v>
      </c>
    </row>
    <row r="120" spans="1:16" ht="12.75">
      <c r="A120" t="s">
        <v>76</v>
      </c>
      <c r="B120" s="11" t="s">
        <v>55</v>
      </c>
      <c r="C120" t="s">
        <v>131</v>
      </c>
      <c r="D120" s="2">
        <v>4.1406</v>
      </c>
      <c r="E120" s="4">
        <f t="shared" si="64"/>
        <v>0.8210426126787096</v>
      </c>
      <c r="F120" s="8">
        <v>11</v>
      </c>
      <c r="G120" s="8">
        <f t="shared" si="65"/>
        <v>5.16175</v>
      </c>
      <c r="H120" s="6">
        <f t="shared" si="66"/>
        <v>16.64727272727273</v>
      </c>
      <c r="I120" s="6">
        <f t="shared" si="67"/>
        <v>35.47634038843415</v>
      </c>
      <c r="J120" s="2">
        <v>0.763</v>
      </c>
      <c r="K120" s="4">
        <f t="shared" si="68"/>
        <v>0.15129582994586663</v>
      </c>
      <c r="L120" s="4">
        <f t="shared" si="69"/>
        <v>0.18427281070376275</v>
      </c>
      <c r="M120" s="2">
        <v>0.1395</v>
      </c>
      <c r="N120" s="4">
        <f t="shared" si="70"/>
        <v>0.027661557375423848</v>
      </c>
      <c r="O120" s="2">
        <f t="shared" si="71"/>
        <v>5.0431</v>
      </c>
      <c r="P120" s="8">
        <v>11.347</v>
      </c>
    </row>
    <row r="121" spans="1:16" ht="12.75">
      <c r="A121" t="s">
        <v>85</v>
      </c>
      <c r="B121" s="11" t="s">
        <v>56</v>
      </c>
      <c r="C121" t="s">
        <v>131</v>
      </c>
      <c r="D121" s="2">
        <v>4.1417</v>
      </c>
      <c r="E121" s="4">
        <f t="shared" si="64"/>
        <v>0.6577259012228045</v>
      </c>
      <c r="F121" s="8">
        <v>27</v>
      </c>
      <c r="G121" s="8">
        <f t="shared" si="65"/>
        <v>12.66975</v>
      </c>
      <c r="H121" s="6">
        <f t="shared" si="66"/>
        <v>17.54577777777778</v>
      </c>
      <c r="I121" s="6">
        <f t="shared" si="67"/>
        <v>37.391108743266436</v>
      </c>
      <c r="J121" s="2">
        <v>1.9739</v>
      </c>
      <c r="K121" s="4">
        <f t="shared" si="68"/>
        <v>0.31346673018897886</v>
      </c>
      <c r="L121" s="4">
        <f t="shared" si="69"/>
        <v>0.47659173769225194</v>
      </c>
      <c r="M121" s="2">
        <v>0.1814</v>
      </c>
      <c r="N121" s="4">
        <f t="shared" si="70"/>
        <v>0.02880736858821661</v>
      </c>
      <c r="O121" s="2">
        <f t="shared" si="71"/>
        <v>6.297000000000001</v>
      </c>
      <c r="P121" s="8">
        <v>14.1683</v>
      </c>
    </row>
    <row r="122" spans="1:19" ht="12.75">
      <c r="A122" t="s">
        <v>85</v>
      </c>
      <c r="B122" s="11" t="s">
        <v>57</v>
      </c>
      <c r="R122" s="2">
        <v>6.075</v>
      </c>
      <c r="S122" s="8">
        <v>13.6688</v>
      </c>
    </row>
    <row r="124" spans="1:16" ht="12.75">
      <c r="A124" t="s">
        <v>102</v>
      </c>
      <c r="B124" s="11" t="s">
        <v>53</v>
      </c>
      <c r="D124" s="2">
        <f>AVERAGE(D115:D123)</f>
        <v>3.9927142857142854</v>
      </c>
      <c r="E124" s="4">
        <f>D124/O124</f>
        <v>0.6418749389967331</v>
      </c>
      <c r="F124" s="2">
        <f>AVERAGE(F115:F123)</f>
        <v>30.482142857142858</v>
      </c>
      <c r="G124" s="2">
        <f>AVERAGE(G115:G123)</f>
        <v>14.303745535714285</v>
      </c>
      <c r="H124" s="6">
        <f>(J124/F124)*240</f>
        <v>16.238340949033393</v>
      </c>
      <c r="I124" s="6">
        <f>(J124/G124)*240</f>
        <v>34.604882150310914</v>
      </c>
      <c r="J124" s="2">
        <f>AVERAGE(J115:J123)</f>
        <v>2.062414285714286</v>
      </c>
      <c r="K124" s="4">
        <f>J124/O124</f>
        <v>0.3315569182010783</v>
      </c>
      <c r="L124" s="4">
        <f>J124/D124</f>
        <v>0.5165444201939248</v>
      </c>
      <c r="M124" s="2">
        <f>AVERAGE(M115:M123)</f>
        <v>0.1652642857142857</v>
      </c>
      <c r="N124" s="4">
        <f>M124/O124</f>
        <v>0.026568142802188652</v>
      </c>
      <c r="O124" s="2">
        <f>AVERAGE(O115:O123)</f>
        <v>6.220392857142857</v>
      </c>
      <c r="P124" s="2">
        <f>AVERAGE(P115:P123)</f>
        <v>13.995871428571428</v>
      </c>
    </row>
    <row r="126" spans="1:19" ht="12.75">
      <c r="A126" t="s">
        <v>85</v>
      </c>
      <c r="B126" s="11" t="s">
        <v>58</v>
      </c>
      <c r="R126" s="2">
        <v>5.8666</v>
      </c>
      <c r="S126" s="8">
        <v>13.9696</v>
      </c>
    </row>
    <row r="127" spans="1:16" ht="12.75">
      <c r="A127" t="s">
        <v>85</v>
      </c>
      <c r="B127" s="11" t="s">
        <v>60</v>
      </c>
      <c r="C127" t="s">
        <v>131</v>
      </c>
      <c r="D127" s="2">
        <v>3.8</v>
      </c>
      <c r="E127" s="4">
        <f>D127/O127</f>
        <v>0.5857869585324496</v>
      </c>
      <c r="F127" s="8">
        <v>33.33</v>
      </c>
      <c r="G127" s="8">
        <f>F127*0.46925</f>
        <v>15.6401025</v>
      </c>
      <c r="H127" s="6">
        <f>(J127/F127)*240</f>
        <v>18.4014401440144</v>
      </c>
      <c r="I127" s="6">
        <f>(J127/G127)*240</f>
        <v>39.21457675868812</v>
      </c>
      <c r="J127" s="2">
        <v>2.5555</v>
      </c>
      <c r="K127" s="4">
        <f>J127/O127</f>
        <v>0.39394172961307233</v>
      </c>
      <c r="L127" s="4">
        <f>J127/D127</f>
        <v>0.6725</v>
      </c>
      <c r="M127" s="2">
        <v>0.1315</v>
      </c>
      <c r="N127" s="4">
        <f>M127/O127</f>
        <v>0.02027131185447819</v>
      </c>
      <c r="O127" s="2">
        <f>D127+J127+M127</f>
        <v>6.486999999999999</v>
      </c>
      <c r="P127" s="8">
        <v>14.9764</v>
      </c>
    </row>
    <row r="128" spans="1:16" ht="12.75">
      <c r="A128" t="s">
        <v>85</v>
      </c>
      <c r="B128" s="11" t="s">
        <v>61</v>
      </c>
      <c r="C128" t="s">
        <v>74</v>
      </c>
      <c r="D128" s="2">
        <v>4.375</v>
      </c>
      <c r="E128" s="4">
        <f>D128/O128</f>
        <v>0.6418909005545937</v>
      </c>
      <c r="F128" s="8">
        <v>30.2</v>
      </c>
      <c r="G128" s="8">
        <f>F128*0.46925</f>
        <v>14.17135</v>
      </c>
      <c r="H128" s="6">
        <f>(J128/F128)*240</f>
        <v>17.483443708609276</v>
      </c>
      <c r="I128" s="6">
        <f>(J128/G128)*240</f>
        <v>37.258271089204634</v>
      </c>
      <c r="J128" s="2">
        <v>2.2</v>
      </c>
      <c r="K128" s="4">
        <f>J128/O128</f>
        <v>0.32277942427888145</v>
      </c>
      <c r="L128" s="4">
        <f>J128/D128</f>
        <v>0.5028571428571429</v>
      </c>
      <c r="M128" s="2">
        <v>0.2408</v>
      </c>
      <c r="N128" s="4">
        <f>M128/O128</f>
        <v>0.035329675166524833</v>
      </c>
      <c r="O128" s="2">
        <f>D128+J128+M128</f>
        <v>6.8158</v>
      </c>
      <c r="P128" s="8">
        <v>15.7355</v>
      </c>
    </row>
    <row r="129" spans="1:16" ht="12.75">
      <c r="A129" t="s">
        <v>85</v>
      </c>
      <c r="B129" s="11" t="s">
        <v>62</v>
      </c>
      <c r="C129" t="s">
        <v>131</v>
      </c>
      <c r="D129" s="2">
        <v>4.4781</v>
      </c>
      <c r="E129" s="4">
        <f>D129/O129</f>
        <v>0.47534179687500006</v>
      </c>
      <c r="F129" s="8">
        <v>39</v>
      </c>
      <c r="G129" s="8">
        <f>F129*0.46925</f>
        <v>18.30075</v>
      </c>
      <c r="H129" s="6">
        <f>(J129/F129)*240</f>
        <v>28.79507692307692</v>
      </c>
      <c r="I129" s="6">
        <f>(J129/G129)*240</f>
        <v>61.364042457276334</v>
      </c>
      <c r="J129" s="2">
        <v>4.6792</v>
      </c>
      <c r="K129" s="4">
        <f>J129/O129</f>
        <v>0.49668817934782605</v>
      </c>
      <c r="L129" s="4">
        <f>J129/D129</f>
        <v>1.0449074384225452</v>
      </c>
      <c r="M129" s="2">
        <v>0.2635</v>
      </c>
      <c r="N129" s="4">
        <f>M129/O129</f>
        <v>0.027970023777173916</v>
      </c>
      <c r="O129" s="2">
        <f>D129+J129+M129</f>
        <v>9.4208</v>
      </c>
      <c r="P129" s="8">
        <v>21.7493</v>
      </c>
    </row>
    <row r="130" spans="1:16" ht="12.75">
      <c r="A130" t="s">
        <v>85</v>
      </c>
      <c r="B130" s="11" t="s">
        <v>63</v>
      </c>
      <c r="C130" t="s">
        <v>131</v>
      </c>
      <c r="D130" s="2">
        <v>3.776</v>
      </c>
      <c r="E130" s="4">
        <f>D130/O130</f>
        <v>0.5574419085299241</v>
      </c>
      <c r="F130" s="8">
        <v>38.625</v>
      </c>
      <c r="G130" s="8">
        <f>F130*0.46925</f>
        <v>18.12478125</v>
      </c>
      <c r="H130" s="6">
        <f>(J130/F130)*240</f>
        <v>16.98982524271845</v>
      </c>
      <c r="I130" s="6">
        <f>(J130/G130)*240</f>
        <v>36.206340421349914</v>
      </c>
      <c r="J130" s="2">
        <v>2.7343</v>
      </c>
      <c r="K130" s="4">
        <f>J130/O130</f>
        <v>0.40365821252472767</v>
      </c>
      <c r="L130" s="4">
        <f>J130/D130</f>
        <v>0.724126059322034</v>
      </c>
      <c r="M130" s="2">
        <v>0.2635</v>
      </c>
      <c r="N130" s="4">
        <f>M130/O130</f>
        <v>0.03889987894534826</v>
      </c>
      <c r="O130" s="2">
        <f>D130+J130+M130</f>
        <v>6.7738</v>
      </c>
      <c r="P130" s="8">
        <v>17.4193</v>
      </c>
    </row>
    <row r="132" spans="1:16" ht="12.75">
      <c r="A132" t="s">
        <v>102</v>
      </c>
      <c r="B132" s="11" t="s">
        <v>59</v>
      </c>
      <c r="D132" s="2">
        <f>AVERAGE(D127:D131)</f>
        <v>4.1072750000000005</v>
      </c>
      <c r="E132" s="4">
        <f>D132/O132</f>
        <v>0.5569677327493271</v>
      </c>
      <c r="F132" s="2">
        <f>AVERAGE(F127:F131)</f>
        <v>35.28875</v>
      </c>
      <c r="G132" s="2">
        <f>AVERAGE(G127:G131)</f>
        <v>16.559245937500002</v>
      </c>
      <c r="H132" s="6">
        <f>(J132/F132)*240</f>
        <v>20.690446672098048</v>
      </c>
      <c r="I132" s="6">
        <f>(J132/G132)*240</f>
        <v>44.09258747383707</v>
      </c>
      <c r="J132" s="2">
        <f>AVERAGE(J127:J131)</f>
        <v>3.04225</v>
      </c>
      <c r="K132" s="4">
        <f>J132/O132</f>
        <v>0.41254483445998635</v>
      </c>
      <c r="L132" s="4">
        <f>J132/D132</f>
        <v>0.7406979079803518</v>
      </c>
      <c r="M132" s="2">
        <f>AVERAGE(M127:M131)</f>
        <v>0.224825</v>
      </c>
      <c r="N132" s="4">
        <f>M132/O132</f>
        <v>0.030487432790686636</v>
      </c>
      <c r="O132" s="2">
        <f>AVERAGE(O127:O131)</f>
        <v>7.37435</v>
      </c>
      <c r="P132" s="2">
        <f>AVERAGE(P127:P131)</f>
        <v>17.470125000000003</v>
      </c>
    </row>
    <row r="134" spans="1:16" ht="12.75">
      <c r="A134" t="s">
        <v>85</v>
      </c>
      <c r="B134" s="11" t="s">
        <v>64</v>
      </c>
      <c r="C134" t="s">
        <v>131</v>
      </c>
      <c r="D134" s="2">
        <v>3.66666</v>
      </c>
      <c r="E134" s="4">
        <f>D134/O134</f>
        <v>0.5839504639229439</v>
      </c>
      <c r="F134" s="8">
        <v>34.1</v>
      </c>
      <c r="G134" s="8">
        <f>F134*0.46925</f>
        <v>16.001425</v>
      </c>
      <c r="H134" s="6">
        <f>(J134/F134)*240</f>
        <v>17.002697947214077</v>
      </c>
      <c r="I134" s="6">
        <f>(J134/G134)*240</f>
        <v>36.23377292959845</v>
      </c>
      <c r="J134" s="2">
        <v>2.4158</v>
      </c>
      <c r="K134" s="4">
        <f>J134/O134</f>
        <v>0.3847391170015894</v>
      </c>
      <c r="L134" s="4">
        <f>J134/D134</f>
        <v>0.6588557433740789</v>
      </c>
      <c r="M134" s="2">
        <v>0.1966</v>
      </c>
      <c r="N134" s="4">
        <f>M134/O134</f>
        <v>0.031310419075466715</v>
      </c>
      <c r="O134" s="2">
        <f>D134+J134+M134</f>
        <v>6.279059999999999</v>
      </c>
      <c r="P134" s="8">
        <v>16.1469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N33"/>
  <sheetViews>
    <sheetView zoomScale="90" zoomScaleNormal="90"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0" sqref="B10"/>
    </sheetView>
  </sheetViews>
  <sheetFormatPr defaultColWidth="9.140625" defaultRowHeight="12.75"/>
  <cols>
    <col min="1" max="1" width="11.421875" style="0" customWidth="1"/>
    <col min="2" max="2" width="9.8515625" style="0" customWidth="1"/>
    <col min="3" max="3" width="9.00390625" style="0" customWidth="1"/>
    <col min="4" max="4" width="7.8515625" style="0" customWidth="1"/>
    <col min="5" max="5" width="9.00390625" style="0" customWidth="1"/>
    <col min="6" max="6" width="8.7109375" style="0" customWidth="1"/>
    <col min="8" max="8" width="10.28125" style="0" customWidth="1"/>
    <col min="9" max="9" width="9.28125" style="0" customWidth="1"/>
    <col min="10" max="10" width="11.7109375" style="0" customWidth="1"/>
    <col min="11" max="11" width="10.28125" style="0" customWidth="1"/>
    <col min="12" max="12" width="11.28125" style="0" customWidth="1"/>
    <col min="13" max="13" width="7.00390625" style="0" customWidth="1"/>
    <col min="14" max="14" width="8.8515625" style="0" customWidth="1"/>
  </cols>
  <sheetData>
    <row r="1" spans="1:14" ht="12.75">
      <c r="A1" s="11"/>
      <c r="B1" s="3" t="s">
        <v>6</v>
      </c>
      <c r="C1" s="5"/>
      <c r="D1" s="8"/>
      <c r="E1" s="8"/>
      <c r="F1" s="6"/>
      <c r="G1" s="6"/>
      <c r="H1" s="2"/>
      <c r="I1" s="4"/>
      <c r="J1" s="4"/>
      <c r="K1" s="2"/>
      <c r="L1" s="4"/>
      <c r="M1" s="2"/>
      <c r="N1" s="8"/>
    </row>
    <row r="2" spans="1:3" ht="12.75">
      <c r="A2" s="1"/>
      <c r="B2" s="3" t="s">
        <v>66</v>
      </c>
      <c r="C2" s="4"/>
    </row>
    <row r="3" spans="1:14" ht="12.75">
      <c r="A3" s="11"/>
      <c r="B3" s="2"/>
      <c r="C3" s="4"/>
      <c r="D3" s="8"/>
      <c r="E3" s="8"/>
      <c r="F3" s="6"/>
      <c r="G3" s="6"/>
      <c r="H3" s="2"/>
      <c r="I3" s="4"/>
      <c r="J3" s="4"/>
      <c r="K3" s="2"/>
      <c r="L3" s="4"/>
      <c r="M3" s="2"/>
      <c r="N3" s="8"/>
    </row>
    <row r="4" spans="1:14" ht="12.75">
      <c r="A4" s="11" t="s">
        <v>135</v>
      </c>
      <c r="B4" s="3" t="s">
        <v>133</v>
      </c>
      <c r="C4" s="5" t="s">
        <v>112</v>
      </c>
      <c r="D4" s="9" t="s">
        <v>99</v>
      </c>
      <c r="E4" s="9" t="s">
        <v>98</v>
      </c>
      <c r="F4" s="7" t="s">
        <v>115</v>
      </c>
      <c r="G4" s="7" t="s">
        <v>115</v>
      </c>
      <c r="H4" s="3" t="s">
        <v>79</v>
      </c>
      <c r="I4" s="5" t="s">
        <v>90</v>
      </c>
      <c r="J4" s="5" t="s">
        <v>90</v>
      </c>
      <c r="K4" s="3" t="s">
        <v>84</v>
      </c>
      <c r="L4" s="5" t="s">
        <v>87</v>
      </c>
      <c r="M4" s="3" t="s">
        <v>125</v>
      </c>
      <c r="N4" s="9" t="s">
        <v>114</v>
      </c>
    </row>
    <row r="5" spans="1:14" ht="12.75">
      <c r="A5" s="11" t="s">
        <v>67</v>
      </c>
      <c r="B5" s="3" t="s">
        <v>110</v>
      </c>
      <c r="C5" s="5" t="s">
        <v>107</v>
      </c>
      <c r="D5" s="9" t="s">
        <v>89</v>
      </c>
      <c r="E5" s="9" t="s">
        <v>89</v>
      </c>
      <c r="F5" s="7" t="s">
        <v>83</v>
      </c>
      <c r="G5" s="7" t="s">
        <v>82</v>
      </c>
      <c r="H5" s="3" t="s">
        <v>91</v>
      </c>
      <c r="I5" s="5" t="s">
        <v>112</v>
      </c>
      <c r="J5" s="5" t="s">
        <v>112</v>
      </c>
      <c r="K5" s="3" t="s">
        <v>70</v>
      </c>
      <c r="L5" s="5" t="s">
        <v>81</v>
      </c>
      <c r="M5" s="3" t="s">
        <v>80</v>
      </c>
      <c r="N5" s="9" t="s">
        <v>4</v>
      </c>
    </row>
    <row r="6" spans="1:14" ht="12.75">
      <c r="A6" s="11"/>
      <c r="B6" s="3" t="s">
        <v>80</v>
      </c>
      <c r="C6" s="5"/>
      <c r="D6" s="9"/>
      <c r="E6" s="9"/>
      <c r="F6" s="7"/>
      <c r="G6" s="7"/>
      <c r="H6" s="3" t="s">
        <v>5</v>
      </c>
      <c r="I6" s="5" t="s">
        <v>108</v>
      </c>
      <c r="J6" s="5" t="s">
        <v>106</v>
      </c>
      <c r="K6" s="3" t="s">
        <v>121</v>
      </c>
      <c r="L6" s="5" t="s">
        <v>113</v>
      </c>
      <c r="M6" s="3" t="s">
        <v>69</v>
      </c>
      <c r="N6" s="9" t="s">
        <v>92</v>
      </c>
    </row>
    <row r="7" spans="1:14" ht="12.75">
      <c r="A7" s="11"/>
      <c r="B7" s="3"/>
      <c r="C7" s="5"/>
      <c r="D7" s="9"/>
      <c r="E7" s="9"/>
      <c r="F7" s="7"/>
      <c r="G7" s="7"/>
      <c r="H7" s="3"/>
      <c r="I7" s="5"/>
      <c r="J7" s="5" t="s">
        <v>132</v>
      </c>
      <c r="K7" s="3" t="s">
        <v>5</v>
      </c>
      <c r="L7" s="5" t="s">
        <v>125</v>
      </c>
      <c r="M7" s="3" t="s">
        <v>86</v>
      </c>
      <c r="N7" s="9" t="s">
        <v>88</v>
      </c>
    </row>
    <row r="8" spans="4:13" ht="12.75">
      <c r="D8" s="8"/>
      <c r="M8" s="1" t="s">
        <v>114</v>
      </c>
    </row>
    <row r="9" ht="12.75">
      <c r="D9" s="8"/>
    </row>
    <row r="10" spans="1:14" ht="12.75">
      <c r="A10" s="11" t="s">
        <v>7</v>
      </c>
      <c r="B10" s="2">
        <v>1.7413800000000001</v>
      </c>
      <c r="C10" s="4">
        <v>0.6464870114537996</v>
      </c>
      <c r="D10" s="8">
        <v>22.5475</v>
      </c>
      <c r="E10" s="8">
        <v>10.580414375</v>
      </c>
      <c r="F10" s="6">
        <v>9.408191595520568</v>
      </c>
      <c r="G10" s="6">
        <v>20.04942268624522</v>
      </c>
      <c r="H10" s="2">
        <v>0.8838800000000001</v>
      </c>
      <c r="I10" s="4">
        <v>0.328140290851959</v>
      </c>
      <c r="J10" s="4">
        <v>0.5075744524457614</v>
      </c>
      <c r="K10" s="2">
        <v>0.068344</v>
      </c>
      <c r="L10" s="4">
        <v>0.025372697694241622</v>
      </c>
      <c r="M10" s="2">
        <v>2.6936039999999997</v>
      </c>
      <c r="N10" s="8"/>
    </row>
    <row r="12" spans="1:14" ht="12.75">
      <c r="A12" s="11" t="s">
        <v>8</v>
      </c>
      <c r="B12" s="2">
        <v>2.137125</v>
      </c>
      <c r="C12" s="4">
        <v>0.5203377749063891</v>
      </c>
      <c r="D12" s="2">
        <v>24.90625</v>
      </c>
      <c r="E12" s="2">
        <v>11.6872578125</v>
      </c>
      <c r="F12" s="6">
        <v>18.122439146800502</v>
      </c>
      <c r="G12" s="6">
        <v>38.620008837081514</v>
      </c>
      <c r="H12" s="2">
        <v>1.880675</v>
      </c>
      <c r="I12" s="4">
        <v>0.4578984592955832</v>
      </c>
      <c r="J12" s="4">
        <v>0.8800023395917412</v>
      </c>
      <c r="K12" s="2">
        <v>0.08938787500000002</v>
      </c>
      <c r="L12" s="4">
        <v>0.021763765798027936</v>
      </c>
      <c r="M12" s="2">
        <v>4.107187874999999</v>
      </c>
      <c r="N12" s="8"/>
    </row>
    <row r="14" spans="1:14" ht="12.75">
      <c r="A14" s="11" t="s">
        <v>11</v>
      </c>
      <c r="B14" s="2">
        <v>2.4457</v>
      </c>
      <c r="C14" s="4">
        <v>0.5758584015120138</v>
      </c>
      <c r="D14" s="2">
        <v>30.275</v>
      </c>
      <c r="E14" s="2">
        <v>14.206543749999998</v>
      </c>
      <c r="F14" s="6">
        <v>13.38474649050372</v>
      </c>
      <c r="G14" s="6">
        <v>28.52370056580441</v>
      </c>
      <c r="H14" s="2">
        <v>1.6884300000000003</v>
      </c>
      <c r="I14" s="4">
        <v>0.3975535024185018</v>
      </c>
      <c r="J14" s="4">
        <v>0.6903667661610174</v>
      </c>
      <c r="K14" s="2">
        <v>0.11292100000000001</v>
      </c>
      <c r="L14" s="4">
        <v>0.02658809606948445</v>
      </c>
      <c r="M14" s="2">
        <v>4.247051</v>
      </c>
      <c r="N14" s="2">
        <v>10.5527</v>
      </c>
    </row>
    <row r="16" spans="1:14" ht="12.75">
      <c r="A16" s="11" t="s">
        <v>17</v>
      </c>
      <c r="B16" s="2">
        <v>2.5337500000000004</v>
      </c>
      <c r="C16" s="4">
        <v>0.4555917811332589</v>
      </c>
      <c r="D16" s="2">
        <v>38.6875</v>
      </c>
      <c r="E16" s="2">
        <v>18.154109374999997</v>
      </c>
      <c r="F16" s="6">
        <v>17.7297576736672</v>
      </c>
      <c r="G16" s="6">
        <v>37.78318097744743</v>
      </c>
      <c r="H16" s="2">
        <v>2.8579999999999997</v>
      </c>
      <c r="I16" s="4">
        <v>0.5138949424682204</v>
      </c>
      <c r="J16" s="4">
        <v>1.1279723729649727</v>
      </c>
      <c r="K16" s="2">
        <v>0.169698</v>
      </c>
      <c r="L16" s="4">
        <v>0.03051327639852067</v>
      </c>
      <c r="M16" s="2">
        <v>5.561448</v>
      </c>
      <c r="N16" s="2">
        <v>14.370529999999999</v>
      </c>
    </row>
    <row r="18" spans="1:14" ht="12.75">
      <c r="A18" s="11" t="s">
        <v>23</v>
      </c>
      <c r="B18" s="2">
        <v>2.4725029999999997</v>
      </c>
      <c r="C18" s="4">
        <v>0.5388215850030607</v>
      </c>
      <c r="D18" s="2">
        <v>32.6625</v>
      </c>
      <c r="E18" s="2">
        <v>15.326878125000002</v>
      </c>
      <c r="F18" s="6">
        <v>14.456725602755453</v>
      </c>
      <c r="G18" s="6">
        <v>30.808152589782527</v>
      </c>
      <c r="H18" s="2">
        <v>1.96747</v>
      </c>
      <c r="I18" s="4">
        <v>0.4287619889019233</v>
      </c>
      <c r="J18" s="4">
        <v>0.7957401871706526</v>
      </c>
      <c r="K18" s="2">
        <v>0.14875</v>
      </c>
      <c r="L18" s="4">
        <v>0.03241642609501598</v>
      </c>
      <c r="M18" s="2">
        <v>4.588723</v>
      </c>
      <c r="N18" s="2">
        <v>12.27926</v>
      </c>
    </row>
    <row r="20" spans="1:14" ht="12.75">
      <c r="A20" s="11" t="s">
        <v>29</v>
      </c>
      <c r="B20" s="2">
        <v>2.5231624999999998</v>
      </c>
      <c r="C20" s="4">
        <v>0.5666375187905549</v>
      </c>
      <c r="D20" s="2">
        <v>25.0625</v>
      </c>
      <c r="E20" s="2">
        <v>11.760578124999999</v>
      </c>
      <c r="F20" s="6">
        <v>17.00253366583541</v>
      </c>
      <c r="G20" s="6">
        <v>36.23342283609039</v>
      </c>
      <c r="H20" s="2">
        <v>1.775525</v>
      </c>
      <c r="I20" s="4">
        <v>0.39873733084991553</v>
      </c>
      <c r="J20" s="4">
        <v>0.7036903092844794</v>
      </c>
      <c r="K20" s="2">
        <v>0.15418125000000002</v>
      </c>
      <c r="L20" s="4">
        <v>0.03462515035952946</v>
      </c>
      <c r="M20" s="2">
        <v>4.45286875</v>
      </c>
      <c r="N20" s="2">
        <v>12.946674999999999</v>
      </c>
    </row>
    <row r="22" spans="1:14" ht="12.75">
      <c r="A22" s="11" t="s">
        <v>35</v>
      </c>
      <c r="B22" s="2">
        <v>2.795533333333333</v>
      </c>
      <c r="C22" s="4">
        <v>0.6285225082044573</v>
      </c>
      <c r="D22" s="2">
        <v>23.38888888888889</v>
      </c>
      <c r="E22" s="2">
        <v>10.975236111111112</v>
      </c>
      <c r="F22" s="6">
        <v>15.691781472684088</v>
      </c>
      <c r="G22" s="6">
        <v>33.44013100199059</v>
      </c>
      <c r="H22" s="2">
        <v>1.5292222222222225</v>
      </c>
      <c r="I22" s="4">
        <v>0.3438165359191229</v>
      </c>
      <c r="J22" s="4">
        <v>0.5470234262593503</v>
      </c>
      <c r="K22" s="2">
        <v>0.12303000000000003</v>
      </c>
      <c r="L22" s="4">
        <v>0.02766095587641991</v>
      </c>
      <c r="M22" s="2">
        <v>4.447785555555555</v>
      </c>
      <c r="N22" s="2">
        <v>9.928744444444444</v>
      </c>
    </row>
    <row r="24" spans="1:14" ht="12.75">
      <c r="A24" s="11" t="s">
        <v>41</v>
      </c>
      <c r="B24" s="2">
        <v>2.9452</v>
      </c>
      <c r="C24" s="4">
        <v>0.6422418132449834</v>
      </c>
      <c r="D24" s="2">
        <v>23.625</v>
      </c>
      <c r="E24" s="8">
        <v>11.08603125</v>
      </c>
      <c r="F24" s="6">
        <v>15.560804232804234</v>
      </c>
      <c r="G24" s="6">
        <v>33.1610106186558</v>
      </c>
      <c r="H24" s="2">
        <v>1.5317666666666667</v>
      </c>
      <c r="I24" s="4">
        <v>0.33402302100645936</v>
      </c>
      <c r="J24" s="4">
        <v>0.520089184662049</v>
      </c>
      <c r="K24" s="2">
        <v>0.10884499999999998</v>
      </c>
      <c r="L24" s="4">
        <v>0.023735165748557045</v>
      </c>
      <c r="M24" s="2">
        <v>4.585811666666667</v>
      </c>
      <c r="N24" s="2">
        <v>10.318066666666667</v>
      </c>
    </row>
    <row r="26" spans="1:14" ht="12.75">
      <c r="A26" s="11" t="s">
        <v>47</v>
      </c>
      <c r="B26" s="2">
        <v>3.7047799999999995</v>
      </c>
      <c r="C26" s="4">
        <v>0.6406838517329753</v>
      </c>
      <c r="D26" s="2">
        <v>30.615999999999996</v>
      </c>
      <c r="E26" s="8">
        <v>14.366557999999998</v>
      </c>
      <c r="F26" s="6">
        <v>15.231016461980666</v>
      </c>
      <c r="G26" s="6">
        <v>32.45821302499876</v>
      </c>
      <c r="H26" s="2">
        <v>1.9429700000000003</v>
      </c>
      <c r="I26" s="4">
        <v>0.3360063224811242</v>
      </c>
      <c r="J26" s="4">
        <v>0.5244494949767599</v>
      </c>
      <c r="K26" s="2">
        <v>0.13479</v>
      </c>
      <c r="L26" s="4">
        <v>0.02330982578590031</v>
      </c>
      <c r="M26" s="2">
        <v>5.782540000000001</v>
      </c>
      <c r="N26" s="2">
        <v>13.010739999999998</v>
      </c>
    </row>
    <row r="28" spans="1:14" ht="12.75">
      <c r="A28" s="11" t="s">
        <v>53</v>
      </c>
      <c r="B28" s="2">
        <v>3.9927142857142854</v>
      </c>
      <c r="C28" s="4">
        <v>0.6418749389967331</v>
      </c>
      <c r="D28" s="2">
        <v>30.482142857142858</v>
      </c>
      <c r="E28" s="2">
        <v>14.303745535714285</v>
      </c>
      <c r="F28" s="6">
        <v>16.238340949033393</v>
      </c>
      <c r="G28" s="6">
        <v>34.604882150310914</v>
      </c>
      <c r="H28" s="2">
        <v>2.062414285714286</v>
      </c>
      <c r="I28" s="4">
        <v>0.3315569182010783</v>
      </c>
      <c r="J28" s="4">
        <v>0.5165444201939248</v>
      </c>
      <c r="K28" s="2">
        <v>0.1652642857142857</v>
      </c>
      <c r="L28" s="4">
        <v>0.026568142802188652</v>
      </c>
      <c r="M28" s="2">
        <v>6.220392857142857</v>
      </c>
      <c r="N28" s="2">
        <v>13.995871428571428</v>
      </c>
    </row>
    <row r="30" spans="1:14" ht="12.75">
      <c r="A30" s="11" t="s">
        <v>59</v>
      </c>
      <c r="B30" s="2">
        <v>4.1072750000000005</v>
      </c>
      <c r="C30" s="4">
        <v>0.5569677327493271</v>
      </c>
      <c r="D30" s="2">
        <v>35.28875</v>
      </c>
      <c r="E30" s="2">
        <v>16.559245937500002</v>
      </c>
      <c r="F30" s="6">
        <v>20.690446672098048</v>
      </c>
      <c r="G30" s="6">
        <v>44.09258747383707</v>
      </c>
      <c r="H30" s="2">
        <v>3.04225</v>
      </c>
      <c r="I30" s="4">
        <v>0.41254483445998635</v>
      </c>
      <c r="J30" s="4">
        <v>0.7406979079803518</v>
      </c>
      <c r="K30" s="2">
        <v>0.224825</v>
      </c>
      <c r="L30" s="4">
        <v>0.030487432790686636</v>
      </c>
      <c r="M30" s="2">
        <v>7.37435</v>
      </c>
      <c r="N30" s="2">
        <v>17.470125000000003</v>
      </c>
    </row>
    <row r="33" spans="2:13" ht="12.75">
      <c r="B33" s="2">
        <f aca="true" t="shared" si="0" ref="B33:M33">AVERAGE(B10:B32)</f>
        <v>2.854465738095238</v>
      </c>
      <c r="C33" s="4">
        <f t="shared" si="0"/>
        <v>0.5830931743388684</v>
      </c>
      <c r="D33" s="2">
        <f t="shared" si="0"/>
        <v>28.867457431457424</v>
      </c>
      <c r="E33" s="2">
        <f t="shared" si="0"/>
        <v>13.546054399711402</v>
      </c>
      <c r="F33" s="2">
        <f t="shared" si="0"/>
        <v>15.77425308760757</v>
      </c>
      <c r="G33" s="2">
        <f t="shared" si="0"/>
        <v>33.615882978385876</v>
      </c>
      <c r="H33" s="2">
        <f t="shared" si="0"/>
        <v>1.9238730158730157</v>
      </c>
      <c r="I33" s="4">
        <f t="shared" si="0"/>
        <v>0.38935764971398856</v>
      </c>
      <c r="J33" s="4">
        <f t="shared" si="0"/>
        <v>0.6867409874264602</v>
      </c>
      <c r="K33" s="2">
        <f t="shared" si="0"/>
        <v>0.13636694642857144</v>
      </c>
      <c r="L33" s="4">
        <f t="shared" si="0"/>
        <v>0.02754917594714297</v>
      </c>
      <c r="M33">
        <f t="shared" si="0"/>
        <v>4.914705700396825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N29"/>
  <sheetViews>
    <sheetView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11.421875" style="0" customWidth="1"/>
    <col min="2" max="2" width="9.8515625" style="0" customWidth="1"/>
    <col min="3" max="5" width="9.00390625" style="0" customWidth="1"/>
    <col min="6" max="6" width="8.7109375" style="0" customWidth="1"/>
    <col min="8" max="8" width="10.28125" style="0" customWidth="1"/>
    <col min="9" max="9" width="9.28125" style="0" customWidth="1"/>
    <col min="10" max="10" width="11.7109375" style="0" customWidth="1"/>
    <col min="11" max="11" width="10.28125" style="0" customWidth="1"/>
    <col min="12" max="12" width="11.28125" style="0" customWidth="1"/>
    <col min="13" max="13" width="7.00390625" style="0" customWidth="1"/>
    <col min="14" max="14" width="8.8515625" style="0" customWidth="1"/>
  </cols>
  <sheetData>
    <row r="1" spans="1:14" ht="12.75">
      <c r="A1" s="11"/>
      <c r="B1" s="3" t="s">
        <v>6</v>
      </c>
      <c r="C1" s="5"/>
      <c r="D1" s="8"/>
      <c r="E1" s="8"/>
      <c r="F1" s="6"/>
      <c r="G1" s="6"/>
      <c r="H1" s="2"/>
      <c r="I1" s="4"/>
      <c r="J1" s="4"/>
      <c r="K1" s="2"/>
      <c r="L1" s="4"/>
      <c r="M1" s="2"/>
      <c r="N1" s="8"/>
    </row>
    <row r="2" spans="1:3" ht="12.75">
      <c r="A2" s="1"/>
      <c r="B2" s="3" t="s">
        <v>66</v>
      </c>
      <c r="C2" s="4"/>
    </row>
    <row r="3" spans="1:14" ht="12.75">
      <c r="A3" s="11"/>
      <c r="B3" s="2"/>
      <c r="C3" s="4"/>
      <c r="D3" s="8"/>
      <c r="E3" s="8"/>
      <c r="F3" s="6"/>
      <c r="G3" s="6"/>
      <c r="H3" s="2"/>
      <c r="I3" s="4"/>
      <c r="J3" s="4"/>
      <c r="K3" s="2"/>
      <c r="L3" s="4"/>
      <c r="M3" s="2"/>
      <c r="N3" s="8"/>
    </row>
    <row r="4" spans="1:14" ht="12.75">
      <c r="A4" s="11" t="s">
        <v>135</v>
      </c>
      <c r="B4" s="3" t="s">
        <v>133</v>
      </c>
      <c r="C4" s="5" t="s">
        <v>112</v>
      </c>
      <c r="D4" s="9" t="s">
        <v>99</v>
      </c>
      <c r="E4" s="9" t="s">
        <v>98</v>
      </c>
      <c r="F4" s="7" t="s">
        <v>115</v>
      </c>
      <c r="G4" s="7" t="s">
        <v>115</v>
      </c>
      <c r="H4" s="3" t="s">
        <v>79</v>
      </c>
      <c r="I4" s="5" t="s">
        <v>90</v>
      </c>
      <c r="J4" s="5" t="s">
        <v>90</v>
      </c>
      <c r="K4" s="3" t="s">
        <v>84</v>
      </c>
      <c r="L4" s="5" t="s">
        <v>87</v>
      </c>
      <c r="M4" s="3" t="s">
        <v>125</v>
      </c>
      <c r="N4" s="9" t="s">
        <v>114</v>
      </c>
    </row>
    <row r="5" spans="1:14" ht="12.75">
      <c r="A5" s="11"/>
      <c r="B5" s="3" t="s">
        <v>110</v>
      </c>
      <c r="C5" s="5" t="s">
        <v>107</v>
      </c>
      <c r="D5" s="9" t="s">
        <v>89</v>
      </c>
      <c r="E5" s="9" t="s">
        <v>89</v>
      </c>
      <c r="F5" s="7" t="s">
        <v>83</v>
      </c>
      <c r="G5" s="7" t="s">
        <v>82</v>
      </c>
      <c r="H5" s="3" t="s">
        <v>91</v>
      </c>
      <c r="I5" s="5" t="s">
        <v>112</v>
      </c>
      <c r="J5" s="5" t="s">
        <v>112</v>
      </c>
      <c r="K5" s="3" t="s">
        <v>70</v>
      </c>
      <c r="L5" s="5" t="s">
        <v>81</v>
      </c>
      <c r="M5" s="3" t="s">
        <v>80</v>
      </c>
      <c r="N5" s="9" t="s">
        <v>4</v>
      </c>
    </row>
    <row r="6" spans="1:14" ht="12.75">
      <c r="A6" s="11"/>
      <c r="B6" s="3" t="s">
        <v>80</v>
      </c>
      <c r="C6" s="5"/>
      <c r="D6" s="9"/>
      <c r="E6" s="9"/>
      <c r="F6" s="7"/>
      <c r="G6" s="7"/>
      <c r="H6" s="3" t="s">
        <v>5</v>
      </c>
      <c r="I6" s="5" t="s">
        <v>108</v>
      </c>
      <c r="J6" s="5" t="s">
        <v>106</v>
      </c>
      <c r="K6" s="3" t="s">
        <v>121</v>
      </c>
      <c r="L6" s="5" t="s">
        <v>113</v>
      </c>
      <c r="M6" s="3" t="s">
        <v>69</v>
      </c>
      <c r="N6" s="9" t="s">
        <v>92</v>
      </c>
    </row>
    <row r="7" spans="1:14" ht="12.75">
      <c r="A7" s="11"/>
      <c r="B7" s="3"/>
      <c r="C7" s="5"/>
      <c r="D7" s="9"/>
      <c r="E7" s="9"/>
      <c r="F7" s="7"/>
      <c r="G7" s="7"/>
      <c r="H7" s="3"/>
      <c r="I7" s="5"/>
      <c r="J7" s="5" t="s">
        <v>132</v>
      </c>
      <c r="K7" s="3" t="s">
        <v>5</v>
      </c>
      <c r="L7" s="5" t="s">
        <v>125</v>
      </c>
      <c r="M7" s="3" t="s">
        <v>114</v>
      </c>
      <c r="N7" s="9" t="s">
        <v>88</v>
      </c>
    </row>
    <row r="8" ht="12.75">
      <c r="D8" s="8"/>
    </row>
    <row r="9" spans="1:14" ht="12.75">
      <c r="A9" s="11" t="s">
        <v>7</v>
      </c>
      <c r="B9" s="2">
        <v>1.7413800000000001</v>
      </c>
      <c r="C9" s="4">
        <v>0.6464870114537996</v>
      </c>
      <c r="D9" s="8">
        <v>22.5475</v>
      </c>
      <c r="E9" s="8">
        <v>10.580414375</v>
      </c>
      <c r="F9" s="6">
        <v>9.408191595520568</v>
      </c>
      <c r="G9" s="6">
        <v>20.04942268624522</v>
      </c>
      <c r="H9" s="2">
        <v>0.8838800000000001</v>
      </c>
      <c r="I9" s="4">
        <v>0.328140290851959</v>
      </c>
      <c r="J9" s="4">
        <v>0.5075744524457614</v>
      </c>
      <c r="K9" s="2">
        <v>0.068344</v>
      </c>
      <c r="L9" s="4">
        <v>0.025372697694241622</v>
      </c>
      <c r="M9" s="2">
        <v>2.6936039999999997</v>
      </c>
      <c r="N9" s="8"/>
    </row>
    <row r="11" spans="1:14" ht="12.75">
      <c r="A11" s="11" t="s">
        <v>8</v>
      </c>
      <c r="B11" s="2">
        <v>2.137125</v>
      </c>
      <c r="C11" s="4">
        <v>0.5203377749063891</v>
      </c>
      <c r="D11" s="2">
        <v>24.90625</v>
      </c>
      <c r="E11" s="2">
        <v>11.6872578125</v>
      </c>
      <c r="F11" s="6">
        <v>18.122439146800502</v>
      </c>
      <c r="G11" s="6">
        <v>38.620008837081514</v>
      </c>
      <c r="H11" s="2">
        <v>1.880675</v>
      </c>
      <c r="I11" s="4">
        <v>0.4578984592955832</v>
      </c>
      <c r="J11" s="4">
        <v>0.8800023395917412</v>
      </c>
      <c r="K11" s="2">
        <v>0.08938787500000002</v>
      </c>
      <c r="L11" s="4">
        <v>0.021763765798027936</v>
      </c>
      <c r="M11" s="2">
        <v>4.107187874999999</v>
      </c>
      <c r="N11" s="8"/>
    </row>
    <row r="13" spans="1:14" ht="12.75">
      <c r="A13" s="11" t="s">
        <v>11</v>
      </c>
      <c r="B13" s="2">
        <v>2.4457</v>
      </c>
      <c r="C13" s="4">
        <v>0.5758584015120138</v>
      </c>
      <c r="D13" s="2">
        <v>30.275</v>
      </c>
      <c r="E13" s="2">
        <v>14.206543749999998</v>
      </c>
      <c r="F13" s="6">
        <v>13.38474649050372</v>
      </c>
      <c r="G13" s="6">
        <v>28.52370056580441</v>
      </c>
      <c r="H13" s="2">
        <v>1.6884300000000003</v>
      </c>
      <c r="I13" s="4">
        <v>0.3975535024185018</v>
      </c>
      <c r="J13" s="4">
        <v>0.6903667661610174</v>
      </c>
      <c r="K13" s="2">
        <v>0.11292100000000001</v>
      </c>
      <c r="L13" s="4">
        <v>0.02658809606948445</v>
      </c>
      <c r="M13" s="2">
        <v>4.247051</v>
      </c>
      <c r="N13" s="2">
        <v>10.5527</v>
      </c>
    </row>
    <row r="15" spans="1:14" ht="12.75">
      <c r="A15" s="11" t="s">
        <v>17</v>
      </c>
      <c r="B15" s="2">
        <v>2.5337500000000004</v>
      </c>
      <c r="C15" s="4">
        <v>0.4555917811332589</v>
      </c>
      <c r="D15" s="2">
        <v>38.6875</v>
      </c>
      <c r="E15" s="2">
        <v>18.154109374999997</v>
      </c>
      <c r="F15" s="6">
        <v>17.7297576736672</v>
      </c>
      <c r="G15" s="6">
        <v>37.78318097744743</v>
      </c>
      <c r="H15" s="2">
        <v>2.8579999999999997</v>
      </c>
      <c r="I15" s="4">
        <v>0.5138949424682204</v>
      </c>
      <c r="J15" s="4">
        <v>1.1279723729649727</v>
      </c>
      <c r="K15" s="2">
        <v>0.169698</v>
      </c>
      <c r="L15" s="4">
        <v>0.03051327639852067</v>
      </c>
      <c r="M15" s="2">
        <v>5.561448</v>
      </c>
      <c r="N15" s="2">
        <v>14.370529999999999</v>
      </c>
    </row>
    <row r="17" spans="1:14" ht="12.75">
      <c r="A17" s="11" t="s">
        <v>23</v>
      </c>
      <c r="B17" s="2">
        <v>2.4725029999999997</v>
      </c>
      <c r="C17" s="4">
        <v>0.5388215850030607</v>
      </c>
      <c r="D17" s="2">
        <v>32.6625</v>
      </c>
      <c r="E17" s="2">
        <v>15.326878125000002</v>
      </c>
      <c r="F17" s="6">
        <v>14.456725602755453</v>
      </c>
      <c r="G17" s="6">
        <v>30.808152589782527</v>
      </c>
      <c r="H17" s="2">
        <v>1.96747</v>
      </c>
      <c r="I17" s="4">
        <v>0.4287619889019233</v>
      </c>
      <c r="J17" s="4">
        <v>0.7957401871706526</v>
      </c>
      <c r="K17" s="2">
        <v>0.14875</v>
      </c>
      <c r="L17" s="4">
        <v>0.03241642609501598</v>
      </c>
      <c r="M17" s="2">
        <v>4.588723</v>
      </c>
      <c r="N17" s="2">
        <v>12.27926</v>
      </c>
    </row>
    <row r="19" spans="1:14" ht="12.75">
      <c r="A19" s="11" t="s">
        <v>29</v>
      </c>
      <c r="B19" s="2">
        <v>2.5231624999999998</v>
      </c>
      <c r="C19" s="4">
        <v>0.5666375187905549</v>
      </c>
      <c r="D19" s="2">
        <v>25.0625</v>
      </c>
      <c r="E19" s="2">
        <v>11.760578124999999</v>
      </c>
      <c r="F19" s="6">
        <v>17.00253366583541</v>
      </c>
      <c r="G19" s="6">
        <v>36.23342283609039</v>
      </c>
      <c r="H19" s="2">
        <v>1.775525</v>
      </c>
      <c r="I19" s="4">
        <v>0.39873733084991553</v>
      </c>
      <c r="J19" s="4">
        <v>0.7036903092844794</v>
      </c>
      <c r="K19" s="2">
        <v>0.15418125000000002</v>
      </c>
      <c r="L19" s="4">
        <v>0.03462515035952946</v>
      </c>
      <c r="M19" s="2">
        <v>4.45286875</v>
      </c>
      <c r="N19" s="2">
        <v>12.946674999999999</v>
      </c>
    </row>
    <row r="21" spans="1:14" ht="12.75">
      <c r="A21" s="11" t="s">
        <v>35</v>
      </c>
      <c r="B21" s="2">
        <v>2.795533333333333</v>
      </c>
      <c r="C21" s="4">
        <v>0.6285225082044573</v>
      </c>
      <c r="D21" s="2">
        <v>23.38888888888889</v>
      </c>
      <c r="E21" s="2">
        <v>10.975236111111112</v>
      </c>
      <c r="F21" s="6">
        <v>15.691781472684088</v>
      </c>
      <c r="G21" s="6">
        <v>33.44013100199059</v>
      </c>
      <c r="H21" s="2">
        <v>1.5292222222222225</v>
      </c>
      <c r="I21" s="4">
        <v>0.3438165359191229</v>
      </c>
      <c r="J21" s="4">
        <v>0.5470234262593503</v>
      </c>
      <c r="K21" s="2">
        <v>0.12303000000000003</v>
      </c>
      <c r="L21" s="4">
        <v>0.02766095587641991</v>
      </c>
      <c r="M21" s="2">
        <v>4.447785555555555</v>
      </c>
      <c r="N21" s="2">
        <v>9.928744444444444</v>
      </c>
    </row>
    <row r="23" spans="1:14" ht="12.75">
      <c r="A23" s="11" t="s">
        <v>41</v>
      </c>
      <c r="B23" s="2">
        <v>2.9452</v>
      </c>
      <c r="C23" s="4">
        <v>0.6422418132449834</v>
      </c>
      <c r="D23" s="2">
        <v>23.625</v>
      </c>
      <c r="E23" s="8">
        <v>11.08603125</v>
      </c>
      <c r="F23" s="6">
        <v>15.560804232804234</v>
      </c>
      <c r="G23" s="6">
        <v>33.1610106186558</v>
      </c>
      <c r="H23" s="2">
        <v>1.5317666666666667</v>
      </c>
      <c r="I23" s="4">
        <v>0.33402302100645936</v>
      </c>
      <c r="J23" s="4">
        <v>0.520089184662049</v>
      </c>
      <c r="K23" s="2">
        <v>0.10884499999999998</v>
      </c>
      <c r="L23" s="4">
        <v>0.023735165748557045</v>
      </c>
      <c r="M23" s="2">
        <v>4.585811666666667</v>
      </c>
      <c r="N23" s="2">
        <v>10.318066666666667</v>
      </c>
    </row>
    <row r="25" spans="1:14" ht="12.75">
      <c r="A25" s="11" t="s">
        <v>47</v>
      </c>
      <c r="B25" s="2">
        <v>3.7047799999999995</v>
      </c>
      <c r="C25" s="4">
        <v>0.6406838517329753</v>
      </c>
      <c r="D25" s="2">
        <v>30.615999999999996</v>
      </c>
      <c r="E25" s="8">
        <v>14.366557999999998</v>
      </c>
      <c r="F25" s="6">
        <v>15.231016461980666</v>
      </c>
      <c r="G25" s="6">
        <v>32.45821302499876</v>
      </c>
      <c r="H25" s="2">
        <v>1.9429700000000003</v>
      </c>
      <c r="I25" s="4">
        <v>0.3360063224811242</v>
      </c>
      <c r="J25" s="4">
        <v>0.5244494949767599</v>
      </c>
      <c r="K25" s="2">
        <v>0.13479</v>
      </c>
      <c r="L25" s="4">
        <v>0.02330982578590031</v>
      </c>
      <c r="M25" s="2">
        <v>5.782540000000001</v>
      </c>
      <c r="N25" s="2">
        <v>13.010739999999998</v>
      </c>
    </row>
    <row r="27" spans="1:14" ht="12.75">
      <c r="A27" s="11" t="s">
        <v>53</v>
      </c>
      <c r="B27" s="2">
        <v>3.9927142857142854</v>
      </c>
      <c r="C27" s="4">
        <v>0.6418749389967331</v>
      </c>
      <c r="D27" s="2">
        <v>30.482142857142858</v>
      </c>
      <c r="E27" s="2">
        <v>14.303745535714285</v>
      </c>
      <c r="F27" s="6">
        <v>16.238340949033393</v>
      </c>
      <c r="G27" s="6">
        <v>34.604882150310914</v>
      </c>
      <c r="H27" s="2">
        <v>2.062414285714286</v>
      </c>
      <c r="I27" s="4">
        <v>0.3315569182010783</v>
      </c>
      <c r="J27" s="4">
        <v>0.5165444201939248</v>
      </c>
      <c r="K27" s="2">
        <v>0.1652642857142857</v>
      </c>
      <c r="L27" s="4">
        <v>0.026568142802188652</v>
      </c>
      <c r="M27" s="2">
        <v>6.220392857142857</v>
      </c>
      <c r="N27" s="2">
        <v>13.995871428571428</v>
      </c>
    </row>
    <row r="29" spans="1:14" ht="12.75">
      <c r="A29" s="11" t="s">
        <v>59</v>
      </c>
      <c r="B29" s="2">
        <v>4.1072750000000005</v>
      </c>
      <c r="C29" s="4">
        <v>0.5569677327493271</v>
      </c>
      <c r="D29" s="2">
        <v>35.28875</v>
      </c>
      <c r="E29" s="2">
        <v>16.559245937500002</v>
      </c>
      <c r="F29" s="6">
        <v>20.690446672098048</v>
      </c>
      <c r="G29" s="6">
        <v>44.09258747383707</v>
      </c>
      <c r="H29" s="2">
        <v>3.04225</v>
      </c>
      <c r="I29" s="4">
        <v>0.41254483445998635</v>
      </c>
      <c r="J29" s="4">
        <v>0.7406979079803518</v>
      </c>
      <c r="K29" s="2">
        <v>0.224825</v>
      </c>
      <c r="L29" s="4">
        <v>0.030487432790686636</v>
      </c>
      <c r="M29" s="2">
        <v>7.37435</v>
      </c>
      <c r="N29" s="2">
        <v>17.470125000000003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K136"/>
  <sheetViews>
    <sheetView zoomScale="90" zoomScaleNormal="90" zoomScalePageLayoutView="0" workbookViewId="0" topLeftCell="A1">
      <pane xSplit="2" ySplit="12" topLeftCell="C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3" sqref="C13"/>
    </sheetView>
  </sheetViews>
  <sheetFormatPr defaultColWidth="9.140625" defaultRowHeight="12.75"/>
  <cols>
    <col min="1" max="1" width="11.140625" style="0" customWidth="1"/>
    <col min="2" max="2" width="11.421875" style="11" customWidth="1"/>
    <col min="3" max="3" width="7.00390625" style="2" customWidth="1"/>
    <col min="4" max="4" width="8.421875" style="8" customWidth="1"/>
    <col min="5" max="6" width="12.00390625" style="0" customWidth="1"/>
    <col min="9" max="9" width="14.8515625" style="8" customWidth="1"/>
    <col min="10" max="10" width="12.57421875" style="8" customWidth="1"/>
  </cols>
  <sheetData>
    <row r="1" spans="3:11" ht="12.75">
      <c r="C1" s="3" t="s">
        <v>117</v>
      </c>
      <c r="D1" s="9"/>
      <c r="E1" s="1"/>
      <c r="F1" s="1"/>
      <c r="G1" s="1"/>
      <c r="H1" s="1"/>
      <c r="I1" s="9"/>
      <c r="J1" s="9"/>
      <c r="K1" s="1"/>
    </row>
    <row r="2" spans="2:11" ht="12.75">
      <c r="B2" s="1"/>
      <c r="C2" s="1" t="s">
        <v>96</v>
      </c>
      <c r="D2" s="9"/>
      <c r="E2" s="1"/>
      <c r="F2" s="1"/>
      <c r="G2" s="1"/>
      <c r="H2" s="1"/>
      <c r="I2" s="9"/>
      <c r="J2" s="9"/>
      <c r="K2" s="1"/>
    </row>
    <row r="3" spans="3:11" ht="12.75">
      <c r="C3" s="3" t="s">
        <v>78</v>
      </c>
      <c r="D3" s="9"/>
      <c r="E3" s="1"/>
      <c r="F3" s="1"/>
      <c r="G3" s="1"/>
      <c r="H3" s="1"/>
      <c r="I3" s="9"/>
      <c r="J3" s="9"/>
      <c r="K3" s="1"/>
    </row>
    <row r="4" spans="3:11" ht="12.75">
      <c r="C4" s="3" t="s">
        <v>3</v>
      </c>
      <c r="D4" s="9"/>
      <c r="E4" s="1"/>
      <c r="F4" s="1"/>
      <c r="G4" s="1"/>
      <c r="H4" s="1"/>
      <c r="I4" s="9"/>
      <c r="J4" s="9"/>
      <c r="K4" s="1"/>
    </row>
    <row r="6" spans="1:10" ht="12.75">
      <c r="A6" s="1" t="s">
        <v>120</v>
      </c>
      <c r="B6" s="11" t="s">
        <v>134</v>
      </c>
      <c r="C6" s="3" t="s">
        <v>114</v>
      </c>
      <c r="D6" s="9" t="s">
        <v>114</v>
      </c>
      <c r="E6" s="1" t="s">
        <v>129</v>
      </c>
      <c r="F6" s="1" t="s">
        <v>126</v>
      </c>
      <c r="G6" s="1" t="s">
        <v>126</v>
      </c>
      <c r="H6" s="1" t="s">
        <v>88</v>
      </c>
      <c r="I6" s="9" t="s">
        <v>104</v>
      </c>
      <c r="J6" s="9" t="s">
        <v>127</v>
      </c>
    </row>
    <row r="7" spans="1:10" ht="12.75">
      <c r="A7" s="1"/>
      <c r="C7" s="3" t="s">
        <v>4</v>
      </c>
      <c r="D7" s="9" t="s">
        <v>4</v>
      </c>
      <c r="E7" s="1" t="s">
        <v>105</v>
      </c>
      <c r="F7" s="1" t="s">
        <v>88</v>
      </c>
      <c r="G7" s="1" t="s">
        <v>88</v>
      </c>
      <c r="H7" s="1" t="s">
        <v>77</v>
      </c>
      <c r="I7" s="9" t="s">
        <v>130</v>
      </c>
      <c r="J7" s="9" t="s">
        <v>103</v>
      </c>
    </row>
    <row r="8" spans="1:10" ht="12.75">
      <c r="A8" s="1"/>
      <c r="C8" s="3" t="s">
        <v>111</v>
      </c>
      <c r="D8" s="9" t="s">
        <v>92</v>
      </c>
      <c r="E8" s="1" t="s">
        <v>100</v>
      </c>
      <c r="F8" s="1" t="s">
        <v>77</v>
      </c>
      <c r="G8" s="1" t="s">
        <v>77</v>
      </c>
      <c r="H8" s="1" t="s">
        <v>116</v>
      </c>
      <c r="I8" s="9" t="s">
        <v>101</v>
      </c>
      <c r="J8" s="9" t="s">
        <v>119</v>
      </c>
    </row>
    <row r="9" spans="1:10" ht="12.75">
      <c r="A9" s="1"/>
      <c r="C9" s="3" t="s">
        <v>92</v>
      </c>
      <c r="D9" s="9" t="s">
        <v>88</v>
      </c>
      <c r="E9" s="1" t="s">
        <v>75</v>
      </c>
      <c r="F9" s="1" t="s">
        <v>72</v>
      </c>
      <c r="G9" s="1" t="s">
        <v>72</v>
      </c>
      <c r="H9" s="1"/>
      <c r="I9" s="9" t="s">
        <v>124</v>
      </c>
      <c r="J9" s="9" t="s">
        <v>88</v>
      </c>
    </row>
    <row r="10" spans="5:10" ht="12.75">
      <c r="E10" s="1" t="s">
        <v>94</v>
      </c>
      <c r="F10" s="1" t="s">
        <v>94</v>
      </c>
      <c r="G10" s="1" t="s">
        <v>2</v>
      </c>
      <c r="H10" s="1" t="s">
        <v>65</v>
      </c>
      <c r="I10" s="9" t="s">
        <v>68</v>
      </c>
      <c r="J10" s="9" t="s">
        <v>77</v>
      </c>
    </row>
    <row r="11" spans="5:10" ht="12.75">
      <c r="E11" s="1" t="s">
        <v>88</v>
      </c>
      <c r="F11" s="1" t="s">
        <v>88</v>
      </c>
      <c r="G11" s="1" t="s">
        <v>88</v>
      </c>
      <c r="H11" s="1"/>
      <c r="I11" s="9" t="s">
        <v>118</v>
      </c>
      <c r="J11" s="9" t="s">
        <v>73</v>
      </c>
    </row>
    <row r="13" spans="1:3" ht="12.75">
      <c r="A13" t="s">
        <v>85</v>
      </c>
      <c r="B13" s="11">
        <v>1361</v>
      </c>
      <c r="C13" s="2">
        <v>2.7785</v>
      </c>
    </row>
    <row r="14" spans="1:3" ht="12.75">
      <c r="A14" t="s">
        <v>76</v>
      </c>
      <c r="B14" s="11">
        <v>1362</v>
      </c>
      <c r="C14" s="2">
        <v>2.3916500000000003</v>
      </c>
    </row>
    <row r="15" spans="1:3" ht="12.75">
      <c r="A15" t="s">
        <v>85</v>
      </c>
      <c r="B15" s="11">
        <v>1363</v>
      </c>
      <c r="C15" s="2">
        <v>2.6104</v>
      </c>
    </row>
    <row r="16" spans="1:3" ht="12.75">
      <c r="A16" t="s">
        <v>76</v>
      </c>
      <c r="B16" s="11">
        <v>1363</v>
      </c>
      <c r="C16" s="2">
        <v>2.82497</v>
      </c>
    </row>
    <row r="17" spans="1:3" ht="12.75">
      <c r="A17" t="s">
        <v>76</v>
      </c>
      <c r="B17" s="11">
        <v>1364</v>
      </c>
      <c r="C17" s="2">
        <v>2.8625</v>
      </c>
    </row>
    <row r="18" spans="1:2" ht="12.75">
      <c r="A18" t="s">
        <v>76</v>
      </c>
      <c r="B18" s="11">
        <v>1365</v>
      </c>
    </row>
    <row r="20" spans="1:3" ht="12.75">
      <c r="A20" t="s">
        <v>102</v>
      </c>
      <c r="B20" s="11" t="s">
        <v>7</v>
      </c>
      <c r="C20" s="2">
        <v>2.6936039999999997</v>
      </c>
    </row>
    <row r="22" spans="1:3" ht="12.75">
      <c r="A22" t="s">
        <v>85</v>
      </c>
      <c r="B22" s="11">
        <v>1366</v>
      </c>
      <c r="C22" s="2">
        <v>3.02505</v>
      </c>
    </row>
    <row r="23" spans="1:3" ht="12.75">
      <c r="A23" t="s">
        <v>85</v>
      </c>
      <c r="B23" s="11">
        <v>1367</v>
      </c>
      <c r="C23" s="2">
        <v>4.2479499999999994</v>
      </c>
    </row>
    <row r="24" spans="1:3" ht="12.75">
      <c r="A24" t="s">
        <v>85</v>
      </c>
      <c r="B24" s="11">
        <v>1368</v>
      </c>
      <c r="C24" s="2">
        <v>4.529224</v>
      </c>
    </row>
    <row r="25" spans="1:3" ht="12.75">
      <c r="A25" t="s">
        <v>76</v>
      </c>
      <c r="B25" s="11">
        <v>1368</v>
      </c>
      <c r="C25" s="2">
        <v>2.556329</v>
      </c>
    </row>
    <row r="26" spans="1:3" ht="12.75">
      <c r="A26" t="s">
        <v>85</v>
      </c>
      <c r="B26" s="11">
        <v>1369</v>
      </c>
      <c r="C26" s="2">
        <v>4.6000000000000005</v>
      </c>
    </row>
    <row r="27" spans="1:3" ht="12.75">
      <c r="A27" t="s">
        <v>76</v>
      </c>
      <c r="B27" s="11">
        <v>1369</v>
      </c>
      <c r="C27" s="2">
        <v>4.534409999999999</v>
      </c>
    </row>
    <row r="28" spans="1:10" ht="12.75">
      <c r="A28" t="s">
        <v>85</v>
      </c>
      <c r="B28" s="11">
        <v>1370</v>
      </c>
      <c r="C28" s="2">
        <v>4.52392</v>
      </c>
      <c r="D28" s="8">
        <v>11.2</v>
      </c>
      <c r="E28" s="10">
        <v>8</v>
      </c>
      <c r="F28" s="8">
        <v>161.08594028553296</v>
      </c>
      <c r="G28" s="8">
        <f>F28/240</f>
        <v>0.6711914178563874</v>
      </c>
      <c r="H28" s="8">
        <f>(F28/126.294866924271)*100</f>
        <v>127.54749595810841</v>
      </c>
      <c r="I28" s="8">
        <f>(D28*240)/E28</f>
        <v>336</v>
      </c>
      <c r="J28" s="8">
        <f>D28/G28</f>
        <v>16.686744946426636</v>
      </c>
    </row>
    <row r="29" spans="1:10" ht="12.75">
      <c r="A29" t="s">
        <v>76</v>
      </c>
      <c r="B29" s="11" t="s">
        <v>9</v>
      </c>
      <c r="C29" s="2">
        <v>4.84062</v>
      </c>
      <c r="D29" s="8">
        <v>11.984</v>
      </c>
      <c r="E29" s="10">
        <v>8</v>
      </c>
      <c r="F29" s="8">
        <v>161.08594028553296</v>
      </c>
      <c r="G29" s="8">
        <f>F29/240</f>
        <v>0.6711914178563874</v>
      </c>
      <c r="H29" s="8">
        <f>(F29/126.294866924271)*100</f>
        <v>127.54749595810841</v>
      </c>
      <c r="I29" s="8">
        <f>(D29*240)/E29</f>
        <v>359.52</v>
      </c>
      <c r="J29" s="8">
        <f>D29/G29</f>
        <v>17.854817092676498</v>
      </c>
    </row>
    <row r="31" spans="1:8" ht="12.75">
      <c r="A31" t="s">
        <v>102</v>
      </c>
      <c r="B31" s="11" t="s">
        <v>8</v>
      </c>
      <c r="C31" s="2">
        <v>4.107187874999999</v>
      </c>
      <c r="E31" s="12">
        <v>8</v>
      </c>
      <c r="F31" s="12">
        <v>135.64134169686352</v>
      </c>
      <c r="G31" s="8">
        <f>F31/240</f>
        <v>0.5651722570702646</v>
      </c>
      <c r="H31" s="12">
        <v>107.4005183268429</v>
      </c>
    </row>
    <row r="33" spans="1:10" ht="12.75">
      <c r="A33" t="s">
        <v>85</v>
      </c>
      <c r="B33" s="11" t="s">
        <v>10</v>
      </c>
      <c r="C33" s="2">
        <v>4.91038</v>
      </c>
      <c r="D33" s="8">
        <v>12.157</v>
      </c>
      <c r="E33" s="10">
        <v>8</v>
      </c>
      <c r="F33" s="8">
        <v>161.8095651840714</v>
      </c>
      <c r="G33" s="8">
        <f aca="true" t="shared" si="0" ref="G33:G42">F33/240</f>
        <v>0.6742065216002975</v>
      </c>
      <c r="H33" s="8">
        <f aca="true" t="shared" si="1" ref="H33:H42">(F33/126.294866924271)*100</f>
        <v>128.1204605735051</v>
      </c>
      <c r="I33" s="8">
        <f aca="true" t="shared" si="2" ref="I33:I42">(D33*240)/E33</f>
        <v>364.71</v>
      </c>
      <c r="J33" s="8">
        <f aca="true" t="shared" si="3" ref="J33:J42">D33/G33</f>
        <v>18.031566901999298</v>
      </c>
    </row>
    <row r="34" spans="1:10" ht="12.75">
      <c r="A34" t="s">
        <v>76</v>
      </c>
      <c r="B34" s="11" t="s">
        <v>10</v>
      </c>
      <c r="C34" s="2">
        <v>4.18748</v>
      </c>
      <c r="D34" s="8">
        <v>10.367</v>
      </c>
      <c r="E34" s="10">
        <v>8</v>
      </c>
      <c r="F34" s="8">
        <v>161.8095651840714</v>
      </c>
      <c r="G34" s="8">
        <f t="shared" si="0"/>
        <v>0.6742065216002975</v>
      </c>
      <c r="H34" s="8">
        <f t="shared" si="1"/>
        <v>128.1204605735051</v>
      </c>
      <c r="I34" s="8">
        <f t="shared" si="2"/>
        <v>311.01000000000005</v>
      </c>
      <c r="J34" s="8">
        <f t="shared" si="3"/>
        <v>15.376594067041767</v>
      </c>
    </row>
    <row r="35" spans="1:10" ht="12.75">
      <c r="A35" t="s">
        <v>85</v>
      </c>
      <c r="B35" s="11" t="s">
        <v>12</v>
      </c>
      <c r="C35" s="2">
        <v>4.19796</v>
      </c>
      <c r="D35" s="8">
        <v>10.388</v>
      </c>
      <c r="E35" s="10">
        <v>8</v>
      </c>
      <c r="F35" s="8">
        <v>131.74852387382396</v>
      </c>
      <c r="G35" s="8">
        <f t="shared" si="0"/>
        <v>0.5489521828075998</v>
      </c>
      <c r="H35" s="8">
        <f t="shared" si="1"/>
        <v>104.31819367039128</v>
      </c>
      <c r="I35" s="8">
        <f t="shared" si="2"/>
        <v>311.64</v>
      </c>
      <c r="J35" s="8">
        <f t="shared" si="3"/>
        <v>18.923323971262633</v>
      </c>
    </row>
    <row r="36" spans="1:10" ht="12.75">
      <c r="A36" t="s">
        <v>76</v>
      </c>
      <c r="B36" s="11" t="s">
        <v>12</v>
      </c>
      <c r="C36" s="2">
        <v>4.57913</v>
      </c>
      <c r="D36" s="8">
        <v>11.336</v>
      </c>
      <c r="E36" s="10">
        <v>8</v>
      </c>
      <c r="F36" s="8">
        <v>131.74852387382396</v>
      </c>
      <c r="G36" s="8">
        <f t="shared" si="0"/>
        <v>0.5489521828075998</v>
      </c>
      <c r="H36" s="8">
        <f t="shared" si="1"/>
        <v>104.31819367039128</v>
      </c>
      <c r="I36" s="8">
        <f t="shared" si="2"/>
        <v>340.08</v>
      </c>
      <c r="J36" s="8">
        <f t="shared" si="3"/>
        <v>20.65025034060774</v>
      </c>
    </row>
    <row r="37" spans="1:10" ht="12.75">
      <c r="A37" t="s">
        <v>85</v>
      </c>
      <c r="B37" s="11" t="s">
        <v>13</v>
      </c>
      <c r="C37" s="2">
        <v>3.9582800000000002</v>
      </c>
      <c r="D37" s="8">
        <v>9.8</v>
      </c>
      <c r="E37" s="10">
        <v>8</v>
      </c>
      <c r="F37" s="8">
        <v>135.92172237366657</v>
      </c>
      <c r="G37" s="8">
        <f t="shared" si="0"/>
        <v>0.5663405098902774</v>
      </c>
      <c r="H37" s="8">
        <f t="shared" si="1"/>
        <v>107.62252313482227</v>
      </c>
      <c r="I37" s="8">
        <f t="shared" si="2"/>
        <v>294</v>
      </c>
      <c r="J37" s="8">
        <f t="shared" si="3"/>
        <v>17.30407736839918</v>
      </c>
    </row>
    <row r="38" spans="1:10" ht="12.75">
      <c r="A38" t="s">
        <v>76</v>
      </c>
      <c r="B38" s="11" t="s">
        <v>13</v>
      </c>
      <c r="C38" s="2">
        <v>3.9521</v>
      </c>
      <c r="D38" s="8">
        <v>9.784</v>
      </c>
      <c r="E38" s="10">
        <v>8</v>
      </c>
      <c r="F38" s="8">
        <v>135.92172237366657</v>
      </c>
      <c r="G38" s="8">
        <f t="shared" si="0"/>
        <v>0.5663405098902774</v>
      </c>
      <c r="H38" s="8">
        <f t="shared" si="1"/>
        <v>107.62252313482227</v>
      </c>
      <c r="I38" s="8">
        <f t="shared" si="2"/>
        <v>293.52000000000004</v>
      </c>
      <c r="J38" s="8">
        <f t="shared" si="3"/>
        <v>17.275825813511997</v>
      </c>
    </row>
    <row r="39" spans="1:10" ht="12.75">
      <c r="A39" t="s">
        <v>85</v>
      </c>
      <c r="B39" s="11" t="s">
        <v>14</v>
      </c>
      <c r="C39" s="2">
        <v>4.12495</v>
      </c>
      <c r="D39" s="8">
        <v>10.212</v>
      </c>
      <c r="E39" s="10">
        <v>8</v>
      </c>
      <c r="F39" s="8">
        <v>134.90408903037616</v>
      </c>
      <c r="G39" s="8">
        <f t="shared" si="0"/>
        <v>0.5621003709599006</v>
      </c>
      <c r="H39" s="8">
        <f t="shared" si="1"/>
        <v>106.81676327452595</v>
      </c>
      <c r="I39" s="8">
        <f t="shared" si="2"/>
        <v>306.36</v>
      </c>
      <c r="J39" s="8">
        <f t="shared" si="3"/>
        <v>18.16757384906353</v>
      </c>
    </row>
    <row r="40" spans="1:10" ht="12.75">
      <c r="A40" t="s">
        <v>76</v>
      </c>
      <c r="B40" s="11" t="s">
        <v>14</v>
      </c>
      <c r="C40" s="2">
        <v>4.0424299999999995</v>
      </c>
      <c r="D40" s="8">
        <v>9.962</v>
      </c>
      <c r="E40" s="10">
        <v>8</v>
      </c>
      <c r="F40" s="8">
        <v>134.90408903037616</v>
      </c>
      <c r="G40" s="8">
        <f t="shared" si="0"/>
        <v>0.5621003709599006</v>
      </c>
      <c r="H40" s="8">
        <f t="shared" si="1"/>
        <v>106.81676327452595</v>
      </c>
      <c r="I40" s="8">
        <f t="shared" si="2"/>
        <v>298.86</v>
      </c>
      <c r="J40" s="8">
        <f t="shared" si="3"/>
        <v>17.722813423851438</v>
      </c>
    </row>
    <row r="41" spans="1:10" ht="12.75">
      <c r="A41" t="s">
        <v>85</v>
      </c>
      <c r="B41" s="11" t="s">
        <v>15</v>
      </c>
      <c r="C41" s="2">
        <v>4.5157</v>
      </c>
      <c r="D41" s="8">
        <v>11.18</v>
      </c>
      <c r="E41" s="10">
        <v>8</v>
      </c>
      <c r="F41" s="8">
        <v>163.21058804813285</v>
      </c>
      <c r="G41" s="8">
        <f t="shared" si="0"/>
        <v>0.6800441168672202</v>
      </c>
      <c r="H41" s="8">
        <f t="shared" si="1"/>
        <v>129.22978741962433</v>
      </c>
      <c r="I41" s="8">
        <f t="shared" si="2"/>
        <v>335.4</v>
      </c>
      <c r="J41" s="8">
        <f t="shared" si="3"/>
        <v>16.440109873317105</v>
      </c>
    </row>
    <row r="42" spans="1:10" ht="12.75">
      <c r="A42" t="s">
        <v>76</v>
      </c>
      <c r="B42" s="11" t="s">
        <v>15</v>
      </c>
      <c r="C42" s="2">
        <v>4.0021</v>
      </c>
      <c r="D42" s="8">
        <v>10.341</v>
      </c>
      <c r="E42" s="10">
        <v>8</v>
      </c>
      <c r="F42" s="8">
        <v>163.21058804813285</v>
      </c>
      <c r="G42" s="8">
        <f t="shared" si="0"/>
        <v>0.6800441168672202</v>
      </c>
      <c r="H42" s="8">
        <f t="shared" si="1"/>
        <v>129.22978741962433</v>
      </c>
      <c r="I42" s="8">
        <f t="shared" si="2"/>
        <v>310.22999999999996</v>
      </c>
      <c r="J42" s="8">
        <f t="shared" si="3"/>
        <v>15.206366386401806</v>
      </c>
    </row>
    <row r="44" spans="1:10" ht="12.75">
      <c r="A44" t="s">
        <v>102</v>
      </c>
      <c r="B44" s="11" t="s">
        <v>11</v>
      </c>
      <c r="C44" s="2">
        <v>4.247051</v>
      </c>
      <c r="D44" s="8">
        <v>10.5527</v>
      </c>
      <c r="E44" s="12">
        <v>8</v>
      </c>
      <c r="F44" s="12">
        <v>145.5188977020142</v>
      </c>
      <c r="G44" s="8">
        <f>F44/240</f>
        <v>0.6063287404250591</v>
      </c>
      <c r="H44" s="12">
        <v>115.22154561457378</v>
      </c>
      <c r="I44" s="8">
        <f>1/((1/I33+1/I34+1/I35+1/I36+1/I37+1/I38+1/I39+1/I40+1/I41+1/I42)/10)</f>
        <v>315.1596972923118</v>
      </c>
      <c r="J44" s="8">
        <f>1/((1/J33+1/J34+1/J35+1/J36+1/J37+1/J38+1/J39+1/J40+1/J41+1/J42)/10)</f>
        <v>17.376401301136134</v>
      </c>
    </row>
    <row r="46" spans="1:10" ht="12.75">
      <c r="A46" t="s">
        <v>85</v>
      </c>
      <c r="B46" s="11" t="s">
        <v>16</v>
      </c>
      <c r="C46" s="2">
        <v>3.7375</v>
      </c>
      <c r="D46" s="8">
        <v>9.658</v>
      </c>
      <c r="E46" s="10">
        <v>8</v>
      </c>
      <c r="F46" s="8">
        <v>148.73065990311258</v>
      </c>
      <c r="G46" s="8">
        <f aca="true" t="shared" si="4" ref="G46:G55">F46/240</f>
        <v>0.6197110829296357</v>
      </c>
      <c r="H46" s="8">
        <f aca="true" t="shared" si="5" ref="H46:H55">(F46/126.294866924271)*100</f>
        <v>117.76461191593364</v>
      </c>
      <c r="I46" s="8">
        <f aca="true" t="shared" si="6" ref="I46:I55">(D46*240)/E46</f>
        <v>289.74</v>
      </c>
      <c r="J46" s="8">
        <f aca="true" t="shared" si="7" ref="J46:J55">D46/G46</f>
        <v>15.584681742889863</v>
      </c>
    </row>
    <row r="47" spans="1:10" ht="12.75">
      <c r="A47" t="s">
        <v>76</v>
      </c>
      <c r="B47" s="11" t="s">
        <v>16</v>
      </c>
      <c r="C47" s="2">
        <v>3.9021000000000003</v>
      </c>
      <c r="D47" s="8">
        <v>10.083</v>
      </c>
      <c r="E47" s="10">
        <v>8</v>
      </c>
      <c r="F47" s="8">
        <v>148.73065990311258</v>
      </c>
      <c r="G47" s="8">
        <f t="shared" si="4"/>
        <v>0.6197110829296357</v>
      </c>
      <c r="H47" s="8">
        <f t="shared" si="5"/>
        <v>117.76461191593364</v>
      </c>
      <c r="I47" s="8">
        <f t="shared" si="6"/>
        <v>302.49</v>
      </c>
      <c r="J47" s="8">
        <f t="shared" si="7"/>
        <v>16.270485195025728</v>
      </c>
    </row>
    <row r="48" spans="1:10" ht="12.75">
      <c r="A48" t="s">
        <v>85</v>
      </c>
      <c r="B48" s="11" t="s">
        <v>18</v>
      </c>
      <c r="C48" s="2">
        <v>4.1521</v>
      </c>
      <c r="D48" s="8">
        <v>10.729</v>
      </c>
      <c r="E48" s="10">
        <v>8</v>
      </c>
      <c r="F48" s="8">
        <v>137.94681319045128</v>
      </c>
      <c r="G48" s="8">
        <f t="shared" si="4"/>
        <v>0.574778388293547</v>
      </c>
      <c r="H48" s="8">
        <f t="shared" si="5"/>
        <v>109.22598562391852</v>
      </c>
      <c r="I48" s="8">
        <f t="shared" si="6"/>
        <v>321.87</v>
      </c>
      <c r="J48" s="8">
        <f t="shared" si="7"/>
        <v>18.66632465401701</v>
      </c>
    </row>
    <row r="49" spans="1:10" ht="12.75">
      <c r="A49" t="s">
        <v>76</v>
      </c>
      <c r="B49" s="11" t="s">
        <v>18</v>
      </c>
      <c r="C49" s="2">
        <v>5.3187</v>
      </c>
      <c r="D49" s="8">
        <v>13.743</v>
      </c>
      <c r="E49" s="10">
        <v>8</v>
      </c>
      <c r="F49" s="8">
        <v>137.94681319045128</v>
      </c>
      <c r="G49" s="8">
        <f t="shared" si="4"/>
        <v>0.574778388293547</v>
      </c>
      <c r="H49" s="8">
        <f t="shared" si="5"/>
        <v>109.22598562391852</v>
      </c>
      <c r="I49" s="8">
        <f t="shared" si="6"/>
        <v>412.29</v>
      </c>
      <c r="J49" s="8">
        <f t="shared" si="7"/>
        <v>23.910084790768554</v>
      </c>
    </row>
    <row r="50" spans="1:10" ht="12.75">
      <c r="A50" t="s">
        <v>85</v>
      </c>
      <c r="B50" s="11" t="s">
        <v>19</v>
      </c>
      <c r="C50" s="2">
        <v>6.89173</v>
      </c>
      <c r="D50" s="8">
        <v>17.807</v>
      </c>
      <c r="E50" s="10">
        <v>8</v>
      </c>
      <c r="F50" s="8">
        <v>149.06822624388613</v>
      </c>
      <c r="G50" s="8">
        <f t="shared" si="4"/>
        <v>0.6211176093495255</v>
      </c>
      <c r="H50" s="8">
        <f t="shared" si="5"/>
        <v>118.03189620784073</v>
      </c>
      <c r="I50" s="8">
        <f t="shared" si="6"/>
        <v>534.2099999999999</v>
      </c>
      <c r="J50" s="8">
        <f t="shared" si="7"/>
        <v>28.669288604856394</v>
      </c>
    </row>
    <row r="51" spans="1:10" ht="12.75">
      <c r="A51" t="s">
        <v>76</v>
      </c>
      <c r="B51" s="11" t="s">
        <v>19</v>
      </c>
      <c r="C51" s="2">
        <v>7.11875</v>
      </c>
      <c r="D51" s="8">
        <v>18.395</v>
      </c>
      <c r="E51" s="10">
        <v>8</v>
      </c>
      <c r="F51" s="8">
        <v>149.06822624388613</v>
      </c>
      <c r="G51" s="8">
        <f t="shared" si="4"/>
        <v>0.6211176093495255</v>
      </c>
      <c r="H51" s="8">
        <f t="shared" si="5"/>
        <v>118.03189620784073</v>
      </c>
      <c r="I51" s="8">
        <f t="shared" si="6"/>
        <v>551.85</v>
      </c>
      <c r="J51" s="8">
        <f t="shared" si="7"/>
        <v>29.615969219202192</v>
      </c>
    </row>
    <row r="52" spans="1:10" ht="12.75">
      <c r="A52" t="s">
        <v>85</v>
      </c>
      <c r="B52" s="11" t="s">
        <v>20</v>
      </c>
      <c r="C52" s="2">
        <v>6.718699999999999</v>
      </c>
      <c r="D52" s="8">
        <v>17.361</v>
      </c>
      <c r="E52" s="10">
        <v>10</v>
      </c>
      <c r="F52" s="8">
        <v>135.00002109824308</v>
      </c>
      <c r="G52" s="8">
        <f t="shared" si="4"/>
        <v>0.5625000879093461</v>
      </c>
      <c r="H52" s="8">
        <f t="shared" si="5"/>
        <v>106.89272207649726</v>
      </c>
      <c r="I52" s="8">
        <f t="shared" si="6"/>
        <v>416.66400000000004</v>
      </c>
      <c r="J52" s="8">
        <f t="shared" si="7"/>
        <v>30.863995176473537</v>
      </c>
    </row>
    <row r="53" spans="1:10" ht="12.75">
      <c r="A53" t="s">
        <v>76</v>
      </c>
      <c r="B53" s="11" t="s">
        <v>20</v>
      </c>
      <c r="C53" s="2">
        <v>4.6187000000000005</v>
      </c>
      <c r="D53" s="8">
        <v>11.934</v>
      </c>
      <c r="E53" s="10">
        <v>10</v>
      </c>
      <c r="F53" s="8">
        <v>135.00002109824308</v>
      </c>
      <c r="G53" s="8">
        <f t="shared" si="4"/>
        <v>0.5625000879093461</v>
      </c>
      <c r="H53" s="8">
        <f t="shared" si="5"/>
        <v>106.89272207649726</v>
      </c>
      <c r="I53" s="8">
        <f t="shared" si="6"/>
        <v>286.416</v>
      </c>
      <c r="J53" s="8">
        <f t="shared" si="7"/>
        <v>21.215996684294407</v>
      </c>
    </row>
    <row r="54" spans="1:10" ht="12.75">
      <c r="A54" t="s">
        <v>85</v>
      </c>
      <c r="B54" s="11" t="s">
        <v>21</v>
      </c>
      <c r="C54" s="2">
        <v>6.9458</v>
      </c>
      <c r="D54" s="8">
        <v>17.9478</v>
      </c>
      <c r="E54" s="10">
        <v>10</v>
      </c>
      <c r="F54" s="8">
        <v>134.37252368026188</v>
      </c>
      <c r="G54" s="8">
        <f t="shared" si="4"/>
        <v>0.5598855153344245</v>
      </c>
      <c r="H54" s="8">
        <f t="shared" si="5"/>
        <v>106.39587099041357</v>
      </c>
      <c r="I54" s="8">
        <f t="shared" si="6"/>
        <v>430.74719999999996</v>
      </c>
      <c r="J54" s="8">
        <f t="shared" si="7"/>
        <v>32.05619632663585</v>
      </c>
    </row>
    <row r="55" spans="1:10" ht="12.75">
      <c r="A55" t="s">
        <v>76</v>
      </c>
      <c r="B55" s="11" t="s">
        <v>21</v>
      </c>
      <c r="C55" s="2">
        <v>6.210400000000001</v>
      </c>
      <c r="D55" s="8">
        <v>16.0475</v>
      </c>
      <c r="E55" s="10">
        <v>10</v>
      </c>
      <c r="F55" s="8">
        <v>134.37252368026188</v>
      </c>
      <c r="G55" s="8">
        <f t="shared" si="4"/>
        <v>0.5598855153344245</v>
      </c>
      <c r="H55" s="8">
        <f t="shared" si="5"/>
        <v>106.39587099041357</v>
      </c>
      <c r="I55" s="8">
        <f t="shared" si="6"/>
        <v>385.14</v>
      </c>
      <c r="J55" s="8">
        <f t="shared" si="7"/>
        <v>28.66210959291327</v>
      </c>
    </row>
    <row r="57" spans="1:10" ht="12.75">
      <c r="A57" t="s">
        <v>102</v>
      </c>
      <c r="B57" s="11" t="s">
        <v>17</v>
      </c>
      <c r="C57" s="2">
        <v>5.561448</v>
      </c>
      <c r="D57" s="8">
        <v>14.370529999999999</v>
      </c>
      <c r="E57" s="12">
        <v>8.8</v>
      </c>
      <c r="F57" s="12">
        <v>141.023648823191</v>
      </c>
      <c r="G57" s="8">
        <f>F57/240</f>
        <v>0.5875985367632958</v>
      </c>
      <c r="H57" s="12">
        <v>111.66221736292076</v>
      </c>
      <c r="I57" s="8">
        <f>1/((1/I46+1/I47+1/I48+1/I49+1/I50+1/I51+1/I52+1/I53+1/I54+1/I55)/10)</f>
        <v>373.37058289089106</v>
      </c>
      <c r="J57" s="8">
        <f>1/((1/J46+1/J47+1/J48+1/J49+1/J50+1/J51+1/J52+1/J53+1/J54+1/J55)/10)</f>
        <v>22.973329631476318</v>
      </c>
    </row>
    <row r="59" spans="1:10" ht="12.75">
      <c r="A59" t="s">
        <v>85</v>
      </c>
      <c r="B59" s="11" t="s">
        <v>22</v>
      </c>
      <c r="C59" s="2">
        <v>4.3126</v>
      </c>
      <c r="D59" s="8">
        <v>11.1437</v>
      </c>
      <c r="E59" s="10">
        <v>10</v>
      </c>
      <c r="F59" s="8">
        <v>133.7179199720174</v>
      </c>
      <c r="G59" s="8">
        <f aca="true" t="shared" si="8" ref="G59:G68">F59/240</f>
        <v>0.5571579998834059</v>
      </c>
      <c r="H59" s="8">
        <f aca="true" t="shared" si="9" ref="H59:H68">(F59/126.294866924271)*100</f>
        <v>105.87755720285719</v>
      </c>
      <c r="I59" s="8">
        <f aca="true" t="shared" si="10" ref="I59:I68">(D59*240)/E59</f>
        <v>267.4488</v>
      </c>
      <c r="J59" s="8">
        <f aca="true" t="shared" si="11" ref="J59:J68">D59/G59</f>
        <v>20.000969208612272</v>
      </c>
    </row>
    <row r="60" spans="1:10" ht="12.75">
      <c r="A60" t="s">
        <v>76</v>
      </c>
      <c r="B60" s="11" t="s">
        <v>22</v>
      </c>
      <c r="C60" s="2">
        <v>4.3042</v>
      </c>
      <c r="D60" s="8">
        <v>11.122</v>
      </c>
      <c r="E60" s="10">
        <v>10</v>
      </c>
      <c r="F60" s="8">
        <v>133.7179199720174</v>
      </c>
      <c r="G60" s="8">
        <f t="shared" si="8"/>
        <v>0.5571579998834059</v>
      </c>
      <c r="H60" s="8">
        <f t="shared" si="9"/>
        <v>105.87755720285719</v>
      </c>
      <c r="I60" s="8">
        <f t="shared" si="10"/>
        <v>266.928</v>
      </c>
      <c r="J60" s="8">
        <f t="shared" si="11"/>
        <v>19.962021549232812</v>
      </c>
    </row>
    <row r="61" spans="1:10" ht="12.75">
      <c r="A61" t="s">
        <v>85</v>
      </c>
      <c r="B61" s="11" t="s">
        <v>24</v>
      </c>
      <c r="C61" s="2">
        <v>3.9072</v>
      </c>
      <c r="D61" s="8">
        <v>10.0961</v>
      </c>
      <c r="E61" s="10">
        <v>10</v>
      </c>
      <c r="F61" s="8">
        <v>145.04047809335333</v>
      </c>
      <c r="G61" s="8">
        <f t="shared" si="8"/>
        <v>0.6043353253889722</v>
      </c>
      <c r="H61" s="8">
        <f t="shared" si="9"/>
        <v>114.84273401255696</v>
      </c>
      <c r="I61" s="8">
        <f t="shared" si="10"/>
        <v>242.3064</v>
      </c>
      <c r="J61" s="8">
        <f t="shared" si="11"/>
        <v>16.706122538016096</v>
      </c>
    </row>
    <row r="62" spans="1:10" ht="12.75">
      <c r="A62" t="s">
        <v>76</v>
      </c>
      <c r="B62" s="11" t="s">
        <v>24</v>
      </c>
      <c r="C62" s="2">
        <v>4.4990000000000006</v>
      </c>
      <c r="D62" s="8">
        <v>11.6254</v>
      </c>
      <c r="E62" s="10">
        <v>10</v>
      </c>
      <c r="F62" s="8">
        <v>145.04047809335333</v>
      </c>
      <c r="G62" s="8">
        <f t="shared" si="8"/>
        <v>0.6043353253889722</v>
      </c>
      <c r="H62" s="8">
        <f t="shared" si="9"/>
        <v>114.84273401255696</v>
      </c>
      <c r="I62" s="8">
        <f t="shared" si="10"/>
        <v>279.0096</v>
      </c>
      <c r="J62" s="8">
        <f t="shared" si="11"/>
        <v>19.236671284303082</v>
      </c>
    </row>
    <row r="63" spans="1:10" ht="12.75">
      <c r="A63" t="s">
        <v>85</v>
      </c>
      <c r="B63" s="11" t="s">
        <v>25</v>
      </c>
      <c r="C63" s="2">
        <v>5.23543</v>
      </c>
      <c r="D63" s="8">
        <v>13.5281</v>
      </c>
      <c r="E63" s="10">
        <v>8</v>
      </c>
      <c r="F63" s="8">
        <v>143.21844942037507</v>
      </c>
      <c r="G63" s="8">
        <f t="shared" si="8"/>
        <v>0.5967435392515628</v>
      </c>
      <c r="H63" s="8">
        <f t="shared" si="9"/>
        <v>113.40005568575624</v>
      </c>
      <c r="I63" s="8">
        <f t="shared" si="10"/>
        <v>405.843</v>
      </c>
      <c r="J63" s="8">
        <f t="shared" si="11"/>
        <v>22.66987258373501</v>
      </c>
    </row>
    <row r="64" spans="1:10" ht="12.75">
      <c r="A64" t="s">
        <v>76</v>
      </c>
      <c r="B64" s="11" t="s">
        <v>25</v>
      </c>
      <c r="C64" s="2">
        <v>4.553700000000001</v>
      </c>
      <c r="D64" s="8">
        <v>11.7667</v>
      </c>
      <c r="E64" s="10">
        <v>8</v>
      </c>
      <c r="F64" s="8">
        <v>143.21844942037507</v>
      </c>
      <c r="G64" s="8">
        <f t="shared" si="8"/>
        <v>0.5967435392515628</v>
      </c>
      <c r="H64" s="8">
        <f t="shared" si="9"/>
        <v>113.40005568575624</v>
      </c>
      <c r="I64" s="8">
        <f t="shared" si="10"/>
        <v>353.001</v>
      </c>
      <c r="J64" s="8">
        <f t="shared" si="11"/>
        <v>19.718185830311334</v>
      </c>
    </row>
    <row r="65" spans="1:10" ht="12.75">
      <c r="A65" t="s">
        <v>85</v>
      </c>
      <c r="B65" s="11" t="s">
        <v>26</v>
      </c>
      <c r="C65" s="2">
        <v>5.7188</v>
      </c>
      <c r="D65" s="8">
        <v>14.7773</v>
      </c>
      <c r="E65" s="10">
        <v>8</v>
      </c>
      <c r="F65" s="8">
        <v>154.31367769072295</v>
      </c>
      <c r="G65" s="8">
        <f t="shared" si="8"/>
        <v>0.642973657044679</v>
      </c>
      <c r="H65" s="8">
        <f t="shared" si="9"/>
        <v>122.18523321557684</v>
      </c>
      <c r="I65" s="8">
        <f t="shared" si="10"/>
        <v>443.319</v>
      </c>
      <c r="J65" s="8">
        <f t="shared" si="11"/>
        <v>22.98274561965943</v>
      </c>
    </row>
    <row r="66" spans="1:10" ht="12.75">
      <c r="A66" t="s">
        <v>76</v>
      </c>
      <c r="B66" s="11" t="s">
        <v>26</v>
      </c>
      <c r="C66" s="2">
        <v>4.099</v>
      </c>
      <c r="D66" s="8">
        <v>11.8871</v>
      </c>
      <c r="E66" s="10">
        <v>8</v>
      </c>
      <c r="F66" s="8">
        <v>154.31367769072295</v>
      </c>
      <c r="G66" s="8">
        <f t="shared" si="8"/>
        <v>0.642973657044679</v>
      </c>
      <c r="H66" s="8">
        <f t="shared" si="9"/>
        <v>122.18523321557684</v>
      </c>
      <c r="I66" s="8">
        <f t="shared" si="10"/>
        <v>356.613</v>
      </c>
      <c r="J66" s="8">
        <f t="shared" si="11"/>
        <v>18.487693655502262</v>
      </c>
    </row>
    <row r="67" spans="1:10" ht="12.75">
      <c r="A67" t="s">
        <v>85</v>
      </c>
      <c r="B67" s="11" t="s">
        <v>27</v>
      </c>
      <c r="C67" s="2">
        <v>5.125</v>
      </c>
      <c r="D67" s="8">
        <v>14.8625</v>
      </c>
      <c r="E67" s="10">
        <v>8</v>
      </c>
      <c r="F67" s="8">
        <v>176.3812591938028</v>
      </c>
      <c r="G67" s="8">
        <f t="shared" si="8"/>
        <v>0.7349219133075117</v>
      </c>
      <c r="H67" s="8">
        <f t="shared" si="9"/>
        <v>139.65829608860082</v>
      </c>
      <c r="I67" s="8">
        <f t="shared" si="10"/>
        <v>445.875</v>
      </c>
      <c r="J67" s="8">
        <f t="shared" si="11"/>
        <v>20.223236960116495</v>
      </c>
    </row>
    <row r="68" spans="1:10" ht="12.75">
      <c r="A68" t="s">
        <v>76</v>
      </c>
      <c r="B68" s="11" t="s">
        <v>27</v>
      </c>
      <c r="C68" s="2">
        <v>4.1323</v>
      </c>
      <c r="D68" s="8">
        <v>11.9837</v>
      </c>
      <c r="E68" s="10">
        <v>8</v>
      </c>
      <c r="F68" s="8">
        <v>176.3812591938028</v>
      </c>
      <c r="G68" s="8">
        <f t="shared" si="8"/>
        <v>0.7349219133075117</v>
      </c>
      <c r="H68" s="8">
        <f t="shared" si="9"/>
        <v>139.65829608860082</v>
      </c>
      <c r="I68" s="8">
        <f t="shared" si="10"/>
        <v>359.511</v>
      </c>
      <c r="J68" s="8">
        <f t="shared" si="11"/>
        <v>16.30608610657346</v>
      </c>
    </row>
    <row r="70" spans="1:10" ht="12.75">
      <c r="A70" t="s">
        <v>102</v>
      </c>
      <c r="B70" s="11" t="s">
        <v>23</v>
      </c>
      <c r="C70" s="2">
        <v>4.588723</v>
      </c>
      <c r="D70" s="8">
        <v>12.27926</v>
      </c>
      <c r="E70" s="12">
        <v>8.8</v>
      </c>
      <c r="F70" s="12">
        <v>150.5343568740543</v>
      </c>
      <c r="G70" s="8">
        <f>F70/240</f>
        <v>0.6272264869752263</v>
      </c>
      <c r="H70" s="12">
        <v>119.1927752410696</v>
      </c>
      <c r="I70" s="8">
        <f>1/((1/I59+1/I60+1/I61+1/I62+1/I63+1/I64+1/I65+1/I66+1/I67+1/I68)/10)</f>
        <v>327.03738633545663</v>
      </c>
      <c r="J70" s="8">
        <f>1/((1/J59+1/J60+1/J61+1/J62+1/J63+1/J64+1/J65+1/J66+1/J67+1/J68)/10)</f>
        <v>19.41231705069509</v>
      </c>
    </row>
    <row r="72" spans="1:10" ht="12.75">
      <c r="A72" t="s">
        <v>85</v>
      </c>
      <c r="B72" s="11" t="s">
        <v>28</v>
      </c>
      <c r="C72" s="2">
        <v>3.825</v>
      </c>
      <c r="D72" s="8">
        <v>11.102</v>
      </c>
      <c r="E72" s="10">
        <v>9.3333333</v>
      </c>
      <c r="F72" s="8">
        <v>167.33578193274866</v>
      </c>
      <c r="G72" s="8">
        <f aca="true" t="shared" si="12" ref="G72:G79">F72/240</f>
        <v>0.6972324247197861</v>
      </c>
      <c r="H72" s="8">
        <f aca="true" t="shared" si="13" ref="H72:H79">(F72/126.294866924271)*100</f>
        <v>132.49610693448582</v>
      </c>
      <c r="I72" s="8">
        <f aca="true" t="shared" si="14" ref="I72:I79">(D72*240)/E72</f>
        <v>285.48000101957143</v>
      </c>
      <c r="J72" s="8">
        <f aca="true" t="shared" si="15" ref="J72:J79">D72/G72</f>
        <v>15.922954249383674</v>
      </c>
    </row>
    <row r="73" spans="1:10" ht="12.75">
      <c r="A73" t="s">
        <v>76</v>
      </c>
      <c r="B73" s="11" t="s">
        <v>28</v>
      </c>
      <c r="C73" s="2">
        <v>2.7386</v>
      </c>
      <c r="D73" s="8">
        <v>7.9419</v>
      </c>
      <c r="E73" s="10">
        <v>9.3333333</v>
      </c>
      <c r="F73" s="8">
        <v>167.33578193274866</v>
      </c>
      <c r="G73" s="8">
        <f t="shared" si="12"/>
        <v>0.6972324247197861</v>
      </c>
      <c r="H73" s="8">
        <f t="shared" si="13"/>
        <v>132.49610693448582</v>
      </c>
      <c r="I73" s="8">
        <f t="shared" si="14"/>
        <v>204.2202864436439</v>
      </c>
      <c r="J73" s="8">
        <f t="shared" si="15"/>
        <v>11.390606228893912</v>
      </c>
    </row>
    <row r="74" spans="1:10" ht="12.75">
      <c r="A74" t="s">
        <v>85</v>
      </c>
      <c r="B74" s="11" t="s">
        <v>30</v>
      </c>
      <c r="C74" s="2">
        <v>4.675</v>
      </c>
      <c r="D74" s="8">
        <v>13.5575</v>
      </c>
      <c r="E74" s="10">
        <v>12</v>
      </c>
      <c r="F74" s="8">
        <v>169.14200889217568</v>
      </c>
      <c r="G74" s="8">
        <f t="shared" si="12"/>
        <v>0.7047583703840653</v>
      </c>
      <c r="H74" s="8">
        <f t="shared" si="13"/>
        <v>133.9262734989829</v>
      </c>
      <c r="I74" s="8">
        <f t="shared" si="14"/>
        <v>271.15</v>
      </c>
      <c r="J74" s="8">
        <f t="shared" si="15"/>
        <v>19.237089717163204</v>
      </c>
    </row>
    <row r="75" spans="1:10" ht="12.75">
      <c r="A75" t="s">
        <v>76</v>
      </c>
      <c r="B75" s="11" t="s">
        <v>30</v>
      </c>
      <c r="C75" s="2">
        <v>4.1354</v>
      </c>
      <c r="D75" s="8">
        <v>12.7609</v>
      </c>
      <c r="E75" s="10">
        <v>12</v>
      </c>
      <c r="F75" s="8">
        <v>169.14200889217568</v>
      </c>
      <c r="G75" s="8">
        <f t="shared" si="12"/>
        <v>0.7047583703840653</v>
      </c>
      <c r="H75" s="8">
        <f t="shared" si="13"/>
        <v>133.9262734989829</v>
      </c>
      <c r="I75" s="8">
        <f t="shared" si="14"/>
        <v>255.218</v>
      </c>
      <c r="J75" s="8">
        <f t="shared" si="15"/>
        <v>18.106773237820242</v>
      </c>
    </row>
    <row r="76" spans="1:10" ht="12.75">
      <c r="A76" t="s">
        <v>85</v>
      </c>
      <c r="B76" s="11" t="s">
        <v>31</v>
      </c>
      <c r="C76" s="2">
        <v>4.6667000000000005</v>
      </c>
      <c r="D76" s="8">
        <v>14.3949</v>
      </c>
      <c r="E76" s="10">
        <v>12</v>
      </c>
      <c r="F76" s="8">
        <v>132.96020168385724</v>
      </c>
      <c r="G76" s="8">
        <f t="shared" si="12"/>
        <v>0.5540008403494051</v>
      </c>
      <c r="H76" s="8">
        <f t="shared" si="13"/>
        <v>105.27759751596469</v>
      </c>
      <c r="I76" s="8">
        <f t="shared" si="14"/>
        <v>287.89799999999997</v>
      </c>
      <c r="J76" s="8">
        <f t="shared" si="15"/>
        <v>25.983534593415452</v>
      </c>
    </row>
    <row r="77" spans="1:10" ht="12.75">
      <c r="A77" t="s">
        <v>76</v>
      </c>
      <c r="B77" s="11" t="s">
        <v>31</v>
      </c>
      <c r="C77" s="2">
        <v>4.1781</v>
      </c>
      <c r="D77" s="8">
        <v>12.8873</v>
      </c>
      <c r="E77" s="10">
        <v>12</v>
      </c>
      <c r="F77" s="8">
        <v>132.96020168385724</v>
      </c>
      <c r="G77" s="8">
        <f t="shared" si="12"/>
        <v>0.5540008403494051</v>
      </c>
      <c r="H77" s="8">
        <f t="shared" si="13"/>
        <v>105.27759751596469</v>
      </c>
      <c r="I77" s="8">
        <f t="shared" si="14"/>
        <v>257.746</v>
      </c>
      <c r="J77" s="8">
        <f t="shared" si="15"/>
        <v>23.26223908229463</v>
      </c>
    </row>
    <row r="78" spans="1:10" ht="12.75">
      <c r="A78" t="s">
        <v>85</v>
      </c>
      <c r="B78" s="11" t="s">
        <v>32</v>
      </c>
      <c r="C78" s="2">
        <v>6.3219</v>
      </c>
      <c r="D78" s="8">
        <v>19.4937</v>
      </c>
      <c r="E78" s="10">
        <v>12</v>
      </c>
      <c r="F78" s="8">
        <v>153.3232230393815</v>
      </c>
      <c r="G78" s="8">
        <f t="shared" si="12"/>
        <v>0.6388467626640896</v>
      </c>
      <c r="H78" s="8">
        <f t="shared" si="13"/>
        <v>121.40099338424994</v>
      </c>
      <c r="I78" s="8">
        <f t="shared" si="14"/>
        <v>389.874</v>
      </c>
      <c r="J78" s="8">
        <f t="shared" si="15"/>
        <v>30.51389024608697</v>
      </c>
    </row>
    <row r="79" spans="1:10" ht="12.75">
      <c r="A79" t="s">
        <v>76</v>
      </c>
      <c r="B79" s="11" t="s">
        <v>33</v>
      </c>
      <c r="C79" s="2">
        <v>5.08225</v>
      </c>
      <c r="D79" s="8">
        <v>11.4352</v>
      </c>
      <c r="E79" s="10">
        <v>9</v>
      </c>
      <c r="F79" s="8">
        <v>164.8063094220881</v>
      </c>
      <c r="G79" s="8">
        <f t="shared" si="12"/>
        <v>0.686692955925367</v>
      </c>
      <c r="H79" s="8">
        <f t="shared" si="13"/>
        <v>130.49327612096013</v>
      </c>
      <c r="I79" s="8">
        <f t="shared" si="14"/>
        <v>304.9386666666667</v>
      </c>
      <c r="J79" s="8">
        <f t="shared" si="15"/>
        <v>16.65256633452758</v>
      </c>
    </row>
    <row r="81" spans="1:10" ht="12.75">
      <c r="A81" t="s">
        <v>102</v>
      </c>
      <c r="B81" s="11" t="s">
        <v>29</v>
      </c>
      <c r="C81" s="2">
        <v>4.45286875</v>
      </c>
      <c r="D81" s="8">
        <v>12.946674999999999</v>
      </c>
      <c r="E81" s="12">
        <v>10.86666666</v>
      </c>
      <c r="F81" s="12">
        <v>157.51350499405027</v>
      </c>
      <c r="G81" s="8">
        <f>F81/240</f>
        <v>0.6563062708085428</v>
      </c>
      <c r="H81" s="12">
        <v>124.7188494909287</v>
      </c>
      <c r="I81" s="8">
        <f>1/((1/I72+1/I73+1/I74+1/I75+1/I76+1/I77+1/I78+1/I79)/8)</f>
        <v>273.9418285731746</v>
      </c>
      <c r="J81" s="8">
        <f>1/((1/J72+1/J73+1/J74+1/J75+1/J76+1/J77+1/J78+1/J79)/8)</f>
        <v>18.514159049861707</v>
      </c>
    </row>
    <row r="83" spans="1:10" ht="12.75">
      <c r="A83" t="s">
        <v>85</v>
      </c>
      <c r="B83" s="11" t="s">
        <v>34</v>
      </c>
      <c r="C83" s="2">
        <v>4.58957</v>
      </c>
      <c r="D83" s="8">
        <v>10.3266</v>
      </c>
      <c r="E83" s="10">
        <v>9</v>
      </c>
      <c r="F83" s="8">
        <v>134.03673653702876</v>
      </c>
      <c r="G83" s="8">
        <f aca="true" t="shared" si="16" ref="G83:G91">F83/240</f>
        <v>0.5584864022376198</v>
      </c>
      <c r="H83" s="8">
        <f aca="true" t="shared" si="17" ref="H83:H91">(F83/126.294866924271)*100</f>
        <v>106.129995463236</v>
      </c>
      <c r="I83" s="8">
        <f aca="true" t="shared" si="18" ref="I83:I91">(D83*240)/E83</f>
        <v>275.376</v>
      </c>
      <c r="J83" s="8">
        <f aca="true" t="shared" si="19" ref="J83:J91">D83/G83</f>
        <v>18.490333799758886</v>
      </c>
    </row>
    <row r="84" spans="1:10" ht="12.75">
      <c r="A84" t="s">
        <v>76</v>
      </c>
      <c r="B84" s="11" t="s">
        <v>34</v>
      </c>
      <c r="C84" s="2">
        <v>4.860329999999999</v>
      </c>
      <c r="D84" s="8">
        <v>10.9357</v>
      </c>
      <c r="E84" s="10">
        <v>9</v>
      </c>
      <c r="F84" s="8">
        <v>134.03673653702876</v>
      </c>
      <c r="G84" s="8">
        <f t="shared" si="16"/>
        <v>0.5584864022376198</v>
      </c>
      <c r="H84" s="8">
        <f t="shared" si="17"/>
        <v>106.129995463236</v>
      </c>
      <c r="I84" s="8">
        <f t="shared" si="18"/>
        <v>291.6186666666667</v>
      </c>
      <c r="J84" s="8">
        <f t="shared" si="19"/>
        <v>19.58096017411571</v>
      </c>
    </row>
    <row r="85" spans="1:10" ht="12.75">
      <c r="A85" t="s">
        <v>85</v>
      </c>
      <c r="B85" s="11" t="s">
        <v>36</v>
      </c>
      <c r="C85" s="2">
        <v>4.8302700000000005</v>
      </c>
      <c r="D85" s="8">
        <v>10.8682</v>
      </c>
      <c r="E85" s="10">
        <v>9</v>
      </c>
      <c r="F85" s="8">
        <v>113.61413083783263</v>
      </c>
      <c r="G85" s="8">
        <f t="shared" si="16"/>
        <v>0.47339221182430263</v>
      </c>
      <c r="H85" s="8">
        <f t="shared" si="17"/>
        <v>89.95942084167046</v>
      </c>
      <c r="I85" s="8">
        <f t="shared" si="18"/>
        <v>289.8186666666667</v>
      </c>
      <c r="J85" s="8">
        <f t="shared" si="19"/>
        <v>22.958130126639436</v>
      </c>
    </row>
    <row r="86" spans="1:10" ht="12.75">
      <c r="A86" t="s">
        <v>76</v>
      </c>
      <c r="B86" s="11" t="s">
        <v>36</v>
      </c>
      <c r="C86" s="2">
        <v>4.44323</v>
      </c>
      <c r="D86" s="8">
        <v>9.9972</v>
      </c>
      <c r="E86" s="10">
        <v>9</v>
      </c>
      <c r="F86" s="8">
        <v>113.61413083783263</v>
      </c>
      <c r="G86" s="8">
        <f t="shared" si="16"/>
        <v>0.47339221182430263</v>
      </c>
      <c r="H86" s="8">
        <f t="shared" si="17"/>
        <v>89.95942084167046</v>
      </c>
      <c r="I86" s="8">
        <f t="shared" si="18"/>
        <v>266.592</v>
      </c>
      <c r="J86" s="8">
        <f t="shared" si="19"/>
        <v>21.118218150387346</v>
      </c>
    </row>
    <row r="87" spans="1:10" ht="12.75">
      <c r="A87" t="s">
        <v>85</v>
      </c>
      <c r="B87" s="11" t="s">
        <v>37</v>
      </c>
      <c r="C87" s="2">
        <v>4.2927</v>
      </c>
      <c r="D87" s="8">
        <v>9.6586</v>
      </c>
      <c r="E87" s="10">
        <v>9</v>
      </c>
      <c r="F87" s="8">
        <v>99.65678820784771</v>
      </c>
      <c r="G87" s="8">
        <f t="shared" si="16"/>
        <v>0.4152366175326988</v>
      </c>
      <c r="H87" s="8">
        <f t="shared" si="17"/>
        <v>78.9080274082746</v>
      </c>
      <c r="I87" s="8">
        <f t="shared" si="18"/>
        <v>257.56266666666664</v>
      </c>
      <c r="J87" s="8">
        <f t="shared" si="19"/>
        <v>23.26047268516585</v>
      </c>
    </row>
    <row r="88" spans="1:10" ht="12.75">
      <c r="A88" t="s">
        <v>76</v>
      </c>
      <c r="B88" s="11" t="s">
        <v>37</v>
      </c>
      <c r="C88" s="2">
        <v>3.9155800000000003</v>
      </c>
      <c r="D88" s="8">
        <v>8.101</v>
      </c>
      <c r="E88" s="10">
        <v>9</v>
      </c>
      <c r="F88" s="8">
        <v>99.65678820784771</v>
      </c>
      <c r="G88" s="8">
        <f t="shared" si="16"/>
        <v>0.4152366175326988</v>
      </c>
      <c r="H88" s="8">
        <f t="shared" si="17"/>
        <v>78.9080274082746</v>
      </c>
      <c r="I88" s="8">
        <f t="shared" si="18"/>
        <v>216.0266666666667</v>
      </c>
      <c r="J88" s="8">
        <f t="shared" si="19"/>
        <v>19.509358418666118</v>
      </c>
    </row>
    <row r="89" spans="1:10" ht="12.75">
      <c r="A89" t="s">
        <v>85</v>
      </c>
      <c r="B89" s="11" t="s">
        <v>38</v>
      </c>
      <c r="C89" s="2">
        <v>4.2536000000000005</v>
      </c>
      <c r="D89" s="8">
        <v>9.5706</v>
      </c>
      <c r="E89" s="10">
        <v>9</v>
      </c>
      <c r="F89" s="8">
        <v>110.84360991634762</v>
      </c>
      <c r="G89" s="8">
        <f t="shared" si="16"/>
        <v>0.4618483746514484</v>
      </c>
      <c r="H89" s="8">
        <f t="shared" si="17"/>
        <v>87.76572842252703</v>
      </c>
      <c r="I89" s="8">
        <f t="shared" si="18"/>
        <v>255.216</v>
      </c>
      <c r="J89" s="8">
        <f t="shared" si="19"/>
        <v>20.722385365592814</v>
      </c>
    </row>
    <row r="90" spans="1:10" ht="12.75">
      <c r="A90" t="s">
        <v>76</v>
      </c>
      <c r="B90" s="11" t="s">
        <v>38</v>
      </c>
      <c r="C90" s="2">
        <v>4.31558</v>
      </c>
      <c r="D90" s="8">
        <v>9.7101</v>
      </c>
      <c r="E90" s="10">
        <v>9</v>
      </c>
      <c r="F90" s="8">
        <v>110.84360991634762</v>
      </c>
      <c r="G90" s="8">
        <f t="shared" si="16"/>
        <v>0.4618483746514484</v>
      </c>
      <c r="H90" s="8">
        <f t="shared" si="17"/>
        <v>87.76572842252703</v>
      </c>
      <c r="I90" s="8">
        <f t="shared" si="18"/>
        <v>258.936</v>
      </c>
      <c r="J90" s="8">
        <f t="shared" si="19"/>
        <v>21.024432547430962</v>
      </c>
    </row>
    <row r="91" spans="1:10" ht="12.75">
      <c r="A91" t="s">
        <v>85</v>
      </c>
      <c r="B91" s="11" t="s">
        <v>39</v>
      </c>
      <c r="C91" s="2">
        <v>4.529209999999999</v>
      </c>
      <c r="D91" s="8">
        <v>10.1907</v>
      </c>
      <c r="E91" s="10">
        <v>9</v>
      </c>
      <c r="F91" s="8">
        <v>100.76842853848294</v>
      </c>
      <c r="G91" s="8">
        <f t="shared" si="16"/>
        <v>0.4198684522436789</v>
      </c>
      <c r="H91" s="8">
        <f t="shared" si="17"/>
        <v>79.78822179598617</v>
      </c>
      <c r="I91" s="8">
        <f t="shared" si="18"/>
        <v>271.752</v>
      </c>
      <c r="J91" s="8">
        <f t="shared" si="19"/>
        <v>24.27117337714534</v>
      </c>
    </row>
    <row r="93" spans="1:10" ht="12.75">
      <c r="A93" t="s">
        <v>102</v>
      </c>
      <c r="B93" s="11" t="s">
        <v>35</v>
      </c>
      <c r="C93" s="2">
        <v>4.447785555555555</v>
      </c>
      <c r="D93" s="8">
        <v>9.928744444444444</v>
      </c>
      <c r="E93" s="10">
        <v>9</v>
      </c>
      <c r="F93" s="12">
        <v>111.78393880750794</v>
      </c>
      <c r="G93" s="8">
        <f>F93/240</f>
        <v>0.46576641169794974</v>
      </c>
      <c r="H93" s="12">
        <v>88.51027878633886</v>
      </c>
      <c r="I93" s="8">
        <f>1/((1/I83+1/I84+1/I85+1/I86+1/I87+1/I88+1/I89+1/I90+1/I91)/9)</f>
        <v>262.8991474253146</v>
      </c>
      <c r="J93" s="8">
        <f>1/((1/J83+1/J84+1/J85+1/J86+1/J87+1/J88+1/J89+1/J90+1/J91)/9)</f>
        <v>21.060856598930048</v>
      </c>
    </row>
    <row r="95" spans="2:8" ht="12.75">
      <c r="B95" s="11" t="s">
        <v>40</v>
      </c>
      <c r="E95" s="10">
        <v>9.25</v>
      </c>
      <c r="F95" s="8">
        <v>105.82029623351427</v>
      </c>
      <c r="G95" s="8">
        <f aca="true" t="shared" si="20" ref="G95:G102">F95/240</f>
        <v>0.4409179009729761</v>
      </c>
      <c r="H95" s="8">
        <f aca="true" t="shared" si="21" ref="H95:H102">(F95/126.294866924271)*100</f>
        <v>83.78827961152712</v>
      </c>
    </row>
    <row r="96" spans="2:8" ht="12.75">
      <c r="B96" s="11" t="s">
        <v>42</v>
      </c>
      <c r="E96" s="10">
        <v>10</v>
      </c>
      <c r="F96" s="8">
        <v>128.54346202504368</v>
      </c>
      <c r="G96" s="8">
        <f t="shared" si="20"/>
        <v>0.535597758437682</v>
      </c>
      <c r="H96" s="8">
        <f t="shared" si="21"/>
        <v>101.78043269337383</v>
      </c>
    </row>
    <row r="97" spans="1:10" ht="12.75">
      <c r="A97" t="s">
        <v>85</v>
      </c>
      <c r="B97" s="11" t="s">
        <v>43</v>
      </c>
      <c r="C97" s="2">
        <v>5.02505</v>
      </c>
      <c r="D97" s="8">
        <v>11.3063</v>
      </c>
      <c r="E97" s="10">
        <v>10</v>
      </c>
      <c r="F97" s="8">
        <v>117.82276886967769</v>
      </c>
      <c r="G97" s="8">
        <f t="shared" si="20"/>
        <v>0.490928203623657</v>
      </c>
      <c r="H97" s="8">
        <f t="shared" si="21"/>
        <v>93.29181125019645</v>
      </c>
      <c r="I97" s="8">
        <f aca="true" t="shared" si="22" ref="I97:I102">(D97*240)/E97</f>
        <v>271.3512</v>
      </c>
      <c r="J97" s="8">
        <f aca="true" t="shared" si="23" ref="J97:J102">D97/G97</f>
        <v>23.030455200058846</v>
      </c>
    </row>
    <row r="98" spans="1:10" ht="12.75">
      <c r="A98" t="s">
        <v>76</v>
      </c>
      <c r="B98" s="11" t="s">
        <v>43</v>
      </c>
      <c r="C98" s="2">
        <v>3.88439</v>
      </c>
      <c r="D98" s="8">
        <v>8.7399</v>
      </c>
      <c r="E98" s="10">
        <v>10</v>
      </c>
      <c r="F98" s="8">
        <v>117.82276886967769</v>
      </c>
      <c r="G98" s="8">
        <f t="shared" si="20"/>
        <v>0.490928203623657</v>
      </c>
      <c r="H98" s="8">
        <f t="shared" si="21"/>
        <v>93.29181125019645</v>
      </c>
      <c r="I98" s="8">
        <f t="shared" si="22"/>
        <v>209.7576</v>
      </c>
      <c r="J98" s="8">
        <f t="shared" si="23"/>
        <v>17.80280687784636</v>
      </c>
    </row>
    <row r="99" spans="1:10" ht="12.75">
      <c r="A99" t="s">
        <v>85</v>
      </c>
      <c r="B99" s="11" t="s">
        <v>44</v>
      </c>
      <c r="C99" s="2">
        <v>5.10933</v>
      </c>
      <c r="D99" s="8">
        <v>11.4959</v>
      </c>
      <c r="E99" s="10">
        <v>10</v>
      </c>
      <c r="F99" s="8">
        <v>104.02630045115387</v>
      </c>
      <c r="G99" s="8">
        <f t="shared" si="20"/>
        <v>0.4334429185464745</v>
      </c>
      <c r="H99" s="8">
        <f t="shared" si="21"/>
        <v>82.36779766633761</v>
      </c>
      <c r="I99" s="8">
        <f t="shared" si="22"/>
        <v>275.90160000000003</v>
      </c>
      <c r="J99" s="8">
        <f t="shared" si="23"/>
        <v>26.52229280513067</v>
      </c>
    </row>
    <row r="100" spans="1:10" ht="12.75">
      <c r="A100" t="s">
        <v>76</v>
      </c>
      <c r="B100" s="11" t="s">
        <v>44</v>
      </c>
      <c r="C100" s="2">
        <v>4.4616999999999996</v>
      </c>
      <c r="D100" s="8">
        <v>10.0388</v>
      </c>
      <c r="E100" s="10">
        <v>10</v>
      </c>
      <c r="F100" s="8">
        <v>104.02630045115387</v>
      </c>
      <c r="G100" s="8">
        <f t="shared" si="20"/>
        <v>0.4334429185464745</v>
      </c>
      <c r="H100" s="8">
        <f t="shared" si="21"/>
        <v>82.36779766633761</v>
      </c>
      <c r="I100" s="8">
        <f t="shared" si="22"/>
        <v>240.9312</v>
      </c>
      <c r="J100" s="8">
        <f t="shared" si="23"/>
        <v>23.16060447743507</v>
      </c>
    </row>
    <row r="101" spans="1:10" ht="12.75">
      <c r="A101" t="s">
        <v>85</v>
      </c>
      <c r="B101" s="11" t="s">
        <v>45</v>
      </c>
      <c r="C101" s="2">
        <v>4.864599999999999</v>
      </c>
      <c r="D101" s="8">
        <v>10.9454</v>
      </c>
      <c r="E101" s="10">
        <v>10</v>
      </c>
      <c r="F101" s="8">
        <v>110.8244755525504</v>
      </c>
      <c r="G101" s="8">
        <f t="shared" si="20"/>
        <v>0.4617686481356266</v>
      </c>
      <c r="H101" s="8">
        <f t="shared" si="21"/>
        <v>87.75057787503195</v>
      </c>
      <c r="I101" s="8">
        <f t="shared" si="22"/>
        <v>262.6896</v>
      </c>
      <c r="J101" s="8">
        <f t="shared" si="23"/>
        <v>23.703211649798305</v>
      </c>
    </row>
    <row r="102" spans="1:10" ht="12.75">
      <c r="A102" t="s">
        <v>76</v>
      </c>
      <c r="B102" s="11" t="s">
        <v>45</v>
      </c>
      <c r="C102" s="2">
        <v>4.1698</v>
      </c>
      <c r="D102" s="8">
        <v>9.3821</v>
      </c>
      <c r="E102" s="10">
        <v>10</v>
      </c>
      <c r="F102" s="8">
        <v>110.8244755525504</v>
      </c>
      <c r="G102" s="8">
        <f t="shared" si="20"/>
        <v>0.4617686481356266</v>
      </c>
      <c r="H102" s="8">
        <f t="shared" si="21"/>
        <v>87.75057787503195</v>
      </c>
      <c r="I102" s="8">
        <f t="shared" si="22"/>
        <v>225.17039999999997</v>
      </c>
      <c r="J102" s="8">
        <f t="shared" si="23"/>
        <v>20.31775010685518</v>
      </c>
    </row>
    <row r="104" spans="1:10" ht="12.75">
      <c r="A104" t="s">
        <v>102</v>
      </c>
      <c r="B104" s="11" t="s">
        <v>41</v>
      </c>
      <c r="C104" s="2">
        <v>4.585811666666667</v>
      </c>
      <c r="D104" s="8">
        <v>10.318066666666667</v>
      </c>
      <c r="E104" s="12">
        <v>9.85</v>
      </c>
      <c r="F104" s="12">
        <v>113.40746062638797</v>
      </c>
      <c r="G104" s="8">
        <f>F104/240</f>
        <v>0.47253108594328325</v>
      </c>
      <c r="H104" s="12">
        <v>89.7957798192934</v>
      </c>
      <c r="I104" s="8">
        <f>1/((1/I97+1/I98+1/I99+1/I100+1/I101+1/I102)/6)</f>
        <v>245.14242997400024</v>
      </c>
      <c r="J104" s="8">
        <f>1/((1/J97+1/J98+1/J99+1/J100+1/J101+1/J102)/6)</f>
        <v>22.068640494892666</v>
      </c>
    </row>
    <row r="106" spans="1:10" ht="12.75">
      <c r="A106" t="s">
        <v>85</v>
      </c>
      <c r="B106" s="11" t="s">
        <v>46</v>
      </c>
      <c r="C106" s="2">
        <v>5.3693</v>
      </c>
      <c r="D106" s="8">
        <v>12.0809</v>
      </c>
      <c r="E106" s="10">
        <v>10</v>
      </c>
      <c r="F106" s="8">
        <v>113.34062607562055</v>
      </c>
      <c r="G106" s="8">
        <f aca="true" t="shared" si="24" ref="G106:G115">F106/240</f>
        <v>0.47225260864841895</v>
      </c>
      <c r="H106" s="8">
        <f aca="true" t="shared" si="25" ref="H106:H115">(F106/126.294866924271)*100</f>
        <v>89.74286036785796</v>
      </c>
      <c r="I106" s="8">
        <f aca="true" t="shared" si="26" ref="I106:I115">(D106*240)/E106</f>
        <v>289.9416</v>
      </c>
      <c r="J106" s="8">
        <f aca="true" t="shared" si="27" ref="J106:J115">D106/G106</f>
        <v>25.581436245689325</v>
      </c>
    </row>
    <row r="107" spans="1:10" ht="12.75">
      <c r="A107" t="s">
        <v>76</v>
      </c>
      <c r="B107" s="11" t="s">
        <v>46</v>
      </c>
      <c r="C107" s="2">
        <v>5.3622000000000005</v>
      </c>
      <c r="D107" s="8">
        <v>12.0663</v>
      </c>
      <c r="E107" s="10">
        <v>10</v>
      </c>
      <c r="F107" s="8">
        <v>113.34062607562055</v>
      </c>
      <c r="G107" s="8">
        <f t="shared" si="24"/>
        <v>0.47225260864841895</v>
      </c>
      <c r="H107" s="8">
        <f t="shared" si="25"/>
        <v>89.74286036785796</v>
      </c>
      <c r="I107" s="8">
        <f t="shared" si="26"/>
        <v>289.59119999999996</v>
      </c>
      <c r="J107" s="8">
        <f t="shared" si="27"/>
        <v>25.550520587982774</v>
      </c>
    </row>
    <row r="108" spans="1:10" ht="12.75">
      <c r="A108" t="s">
        <v>85</v>
      </c>
      <c r="B108" s="11" t="s">
        <v>48</v>
      </c>
      <c r="C108" s="2">
        <v>6.1937</v>
      </c>
      <c r="D108" s="8">
        <v>13.9358</v>
      </c>
      <c r="E108" s="10">
        <v>10</v>
      </c>
      <c r="F108" s="8">
        <v>116.45551756744041</v>
      </c>
      <c r="G108" s="8">
        <f t="shared" si="24"/>
        <v>0.4852313231976684</v>
      </c>
      <c r="H108" s="8">
        <f t="shared" si="25"/>
        <v>92.20922465302532</v>
      </c>
      <c r="I108" s="8">
        <f t="shared" si="26"/>
        <v>334.4592</v>
      </c>
      <c r="J108" s="8">
        <f t="shared" si="27"/>
        <v>28.719910141338882</v>
      </c>
    </row>
    <row r="109" spans="1:10" ht="12.75">
      <c r="A109" t="s">
        <v>76</v>
      </c>
      <c r="B109" s="11" t="s">
        <v>48</v>
      </c>
      <c r="C109" s="2">
        <v>5.396100000000001</v>
      </c>
      <c r="D109" s="8">
        <v>12.1412</v>
      </c>
      <c r="E109" s="10">
        <v>10</v>
      </c>
      <c r="F109" s="8">
        <v>116.45551756744041</v>
      </c>
      <c r="G109" s="8">
        <f t="shared" si="24"/>
        <v>0.4852313231976684</v>
      </c>
      <c r="H109" s="8">
        <f t="shared" si="25"/>
        <v>92.20922465302532</v>
      </c>
      <c r="I109" s="8">
        <f t="shared" si="26"/>
        <v>291.3888</v>
      </c>
      <c r="J109" s="8">
        <f t="shared" si="27"/>
        <v>25.0214679464418</v>
      </c>
    </row>
    <row r="110" spans="1:10" ht="12.75">
      <c r="A110" t="s">
        <v>85</v>
      </c>
      <c r="B110" s="11" t="s">
        <v>49</v>
      </c>
      <c r="C110" s="2">
        <v>5.0394</v>
      </c>
      <c r="D110" s="8">
        <v>11.3387</v>
      </c>
      <c r="E110" s="10">
        <v>10</v>
      </c>
      <c r="F110" s="8">
        <v>122.50677437786081</v>
      </c>
      <c r="G110" s="8">
        <f t="shared" si="24"/>
        <v>0.5104448932410867</v>
      </c>
      <c r="H110" s="8">
        <f t="shared" si="25"/>
        <v>97.00059658902715</v>
      </c>
      <c r="I110" s="8">
        <f t="shared" si="26"/>
        <v>272.1288</v>
      </c>
      <c r="J110" s="8">
        <f t="shared" si="27"/>
        <v>22.213367495959357</v>
      </c>
    </row>
    <row r="111" spans="1:10" ht="12.75">
      <c r="A111" t="s">
        <v>76</v>
      </c>
      <c r="B111" s="11" t="s">
        <v>49</v>
      </c>
      <c r="C111" s="2">
        <v>6.4297</v>
      </c>
      <c r="D111" s="8">
        <v>14.4668</v>
      </c>
      <c r="E111" s="10">
        <v>10</v>
      </c>
      <c r="F111" s="8">
        <v>122.50677437786081</v>
      </c>
      <c r="G111" s="8">
        <f t="shared" si="24"/>
        <v>0.5104448932410867</v>
      </c>
      <c r="H111" s="8">
        <f t="shared" si="25"/>
        <v>97.00059658902715</v>
      </c>
      <c r="I111" s="8">
        <f t="shared" si="26"/>
        <v>347.2032</v>
      </c>
      <c r="J111" s="8">
        <f t="shared" si="27"/>
        <v>28.34155104999205</v>
      </c>
    </row>
    <row r="112" spans="1:10" ht="12.75">
      <c r="A112" t="s">
        <v>85</v>
      </c>
      <c r="B112" s="11" t="s">
        <v>50</v>
      </c>
      <c r="C112" s="2">
        <v>5.7558</v>
      </c>
      <c r="D112" s="8">
        <v>12.9506</v>
      </c>
      <c r="E112" s="10">
        <v>10</v>
      </c>
      <c r="F112" s="8">
        <v>102.945683438234</v>
      </c>
      <c r="G112" s="8">
        <f t="shared" si="24"/>
        <v>0.42894034765930833</v>
      </c>
      <c r="H112" s="8">
        <f t="shared" si="25"/>
        <v>81.51216747388659</v>
      </c>
      <c r="I112" s="8">
        <f t="shared" si="26"/>
        <v>310.8144</v>
      </c>
      <c r="J112" s="8">
        <f t="shared" si="27"/>
        <v>30.192076988491156</v>
      </c>
    </row>
    <row r="113" spans="1:10" ht="12.75">
      <c r="A113" t="s">
        <v>76</v>
      </c>
      <c r="B113" s="11" t="s">
        <v>50</v>
      </c>
      <c r="C113" s="2">
        <v>5.7906</v>
      </c>
      <c r="D113" s="8">
        <v>13.0289</v>
      </c>
      <c r="E113" s="10">
        <v>10</v>
      </c>
      <c r="F113" s="8">
        <v>102.945683438234</v>
      </c>
      <c r="G113" s="8">
        <f t="shared" si="24"/>
        <v>0.42894034765930833</v>
      </c>
      <c r="H113" s="8">
        <f t="shared" si="25"/>
        <v>81.51216747388659</v>
      </c>
      <c r="I113" s="8">
        <f t="shared" si="26"/>
        <v>312.6936</v>
      </c>
      <c r="J113" s="8">
        <f t="shared" si="27"/>
        <v>30.374619853547514</v>
      </c>
    </row>
    <row r="114" spans="1:10" ht="12.75">
      <c r="A114" t="s">
        <v>85</v>
      </c>
      <c r="B114" s="11" t="s">
        <v>51</v>
      </c>
      <c r="C114" s="2">
        <v>5.7469</v>
      </c>
      <c r="D114" s="8">
        <v>12.9294</v>
      </c>
      <c r="E114" s="10">
        <v>10</v>
      </c>
      <c r="F114" s="8">
        <v>103.79941403780646</v>
      </c>
      <c r="G114" s="8">
        <f t="shared" si="24"/>
        <v>0.43249755849086025</v>
      </c>
      <c r="H114" s="8">
        <f t="shared" si="25"/>
        <v>82.18814949941451</v>
      </c>
      <c r="I114" s="8">
        <f t="shared" si="26"/>
        <v>310.3056</v>
      </c>
      <c r="J114" s="8">
        <f t="shared" si="27"/>
        <v>29.894735232992605</v>
      </c>
    </row>
    <row r="115" spans="1:10" ht="12.75">
      <c r="A115" t="s">
        <v>76</v>
      </c>
      <c r="B115" s="11" t="s">
        <v>51</v>
      </c>
      <c r="C115" s="2">
        <v>6.7417</v>
      </c>
      <c r="D115" s="8">
        <v>15.1688</v>
      </c>
      <c r="E115" s="10">
        <v>10</v>
      </c>
      <c r="F115" s="8">
        <v>103.79941403780646</v>
      </c>
      <c r="G115" s="8">
        <f t="shared" si="24"/>
        <v>0.43249755849086025</v>
      </c>
      <c r="H115" s="8">
        <f t="shared" si="25"/>
        <v>82.18814949941451</v>
      </c>
      <c r="I115" s="8">
        <f t="shared" si="26"/>
        <v>364.0512</v>
      </c>
      <c r="J115" s="8">
        <f t="shared" si="27"/>
        <v>35.072567930624636</v>
      </c>
    </row>
    <row r="117" spans="1:10" ht="12.75">
      <c r="A117" t="s">
        <v>102</v>
      </c>
      <c r="B117" s="11" t="s">
        <v>47</v>
      </c>
      <c r="C117" s="2">
        <v>5.782540000000001</v>
      </c>
      <c r="D117" s="8">
        <v>13.010739999999998</v>
      </c>
      <c r="E117" s="10">
        <v>10</v>
      </c>
      <c r="F117" s="12">
        <v>111.80960309939246</v>
      </c>
      <c r="G117" s="8">
        <f>F117/240</f>
        <v>0.46587334624746857</v>
      </c>
      <c r="H117" s="12">
        <v>88.53059971664231</v>
      </c>
      <c r="I117" s="8">
        <f>1/((1/I106+1/I107+1/I108+1/I109+1/I110+1/I111+1/I112+1/I113+1/I114+1/I115)/10)</f>
        <v>309.94668483467393</v>
      </c>
      <c r="J117" s="8">
        <f>1/((1/J106+1/J107+1/J108+1/J109+1/J110+1/J111+1/J112+1/J113+1/J114+1/J115)/10)</f>
        <v>27.67614034002156</v>
      </c>
    </row>
    <row r="119" spans="1:10" ht="12.75">
      <c r="A119" t="s">
        <v>85</v>
      </c>
      <c r="B119" s="11" t="s">
        <v>52</v>
      </c>
      <c r="C119" s="2">
        <v>6.405200000000001</v>
      </c>
      <c r="D119" s="8">
        <v>14.4117</v>
      </c>
      <c r="E119" s="10">
        <v>10</v>
      </c>
      <c r="F119" s="8">
        <v>105.22613774922903</v>
      </c>
      <c r="G119" s="8">
        <f aca="true" t="shared" si="28" ref="G119:G126">F119/240</f>
        <v>0.4384422406217876</v>
      </c>
      <c r="H119" s="8">
        <f aca="true" t="shared" si="29" ref="H119:H126">(F119/126.294866924271)*100</f>
        <v>83.31782622038374</v>
      </c>
      <c r="I119" s="8">
        <f aca="true" t="shared" si="30" ref="I119:I125">(D119*240)/E119</f>
        <v>345.8808</v>
      </c>
      <c r="J119" s="8">
        <f aca="true" t="shared" si="31" ref="J119:J125">D119/G119</f>
        <v>32.87023617879905</v>
      </c>
    </row>
    <row r="120" spans="1:10" ht="12.75">
      <c r="A120" t="s">
        <v>76</v>
      </c>
      <c r="B120" s="11" t="s">
        <v>52</v>
      </c>
      <c r="C120" s="2">
        <v>6.552099999999999</v>
      </c>
      <c r="D120" s="8">
        <v>14.7422</v>
      </c>
      <c r="E120" s="10">
        <v>10</v>
      </c>
      <c r="F120" s="8">
        <v>105.22613774922903</v>
      </c>
      <c r="G120" s="8">
        <f t="shared" si="28"/>
        <v>0.4384422406217876</v>
      </c>
      <c r="H120" s="8">
        <f t="shared" si="29"/>
        <v>83.31782622038374</v>
      </c>
      <c r="I120" s="8">
        <f t="shared" si="30"/>
        <v>353.81280000000004</v>
      </c>
      <c r="J120" s="8">
        <f t="shared" si="31"/>
        <v>33.624041285559045</v>
      </c>
    </row>
    <row r="121" spans="1:10" ht="12.75">
      <c r="A121" t="s">
        <v>85</v>
      </c>
      <c r="B121" s="11" t="s">
        <v>54</v>
      </c>
      <c r="C121" s="2">
        <v>6.633900000000001</v>
      </c>
      <c r="D121" s="8">
        <v>14.9263</v>
      </c>
      <c r="E121" s="10">
        <v>10</v>
      </c>
      <c r="F121" s="8">
        <v>124.27695169106019</v>
      </c>
      <c r="G121" s="8">
        <f t="shared" si="28"/>
        <v>0.5178206320460841</v>
      </c>
      <c r="H121" s="8">
        <f t="shared" si="29"/>
        <v>98.4022191223173</v>
      </c>
      <c r="I121" s="8">
        <f t="shared" si="30"/>
        <v>358.2312</v>
      </c>
      <c r="J121" s="8">
        <f t="shared" si="31"/>
        <v>28.825232283659982</v>
      </c>
    </row>
    <row r="122" spans="1:10" ht="12.75">
      <c r="A122" t="s">
        <v>76</v>
      </c>
      <c r="B122" s="11" t="s">
        <v>54</v>
      </c>
      <c r="C122" s="2">
        <v>6.21775</v>
      </c>
      <c r="D122" s="8">
        <v>13.9898</v>
      </c>
      <c r="E122" s="10">
        <v>10</v>
      </c>
      <c r="F122" s="8">
        <v>124.27695169106019</v>
      </c>
      <c r="G122" s="8">
        <f t="shared" si="28"/>
        <v>0.5178206320460841</v>
      </c>
      <c r="H122" s="8">
        <f t="shared" si="29"/>
        <v>98.4022191223173</v>
      </c>
      <c r="I122" s="8">
        <f t="shared" si="30"/>
        <v>335.7552</v>
      </c>
      <c r="J122" s="8">
        <f t="shared" si="31"/>
        <v>27.016690981820442</v>
      </c>
    </row>
    <row r="123" spans="1:10" ht="12.75">
      <c r="A123" t="s">
        <v>85</v>
      </c>
      <c r="B123" s="11" t="s">
        <v>55</v>
      </c>
      <c r="C123" s="2">
        <v>6.393700000000001</v>
      </c>
      <c r="D123" s="8">
        <v>14.3858</v>
      </c>
      <c r="E123" s="10">
        <v>10</v>
      </c>
      <c r="F123" s="8">
        <v>133.16991306553587</v>
      </c>
      <c r="G123" s="8">
        <f t="shared" si="28"/>
        <v>0.5548746377730661</v>
      </c>
      <c r="H123" s="8">
        <f t="shared" si="29"/>
        <v>105.44364653029588</v>
      </c>
      <c r="I123" s="8">
        <f t="shared" si="30"/>
        <v>345.2592</v>
      </c>
      <c r="J123" s="8">
        <f t="shared" si="31"/>
        <v>25.926216519349254</v>
      </c>
    </row>
    <row r="124" spans="1:10" ht="12.75">
      <c r="A124" t="s">
        <v>76</v>
      </c>
      <c r="B124" s="11" t="s">
        <v>55</v>
      </c>
      <c r="C124" s="2">
        <v>5.0431</v>
      </c>
      <c r="D124" s="8">
        <v>11.347</v>
      </c>
      <c r="E124" s="10">
        <v>10</v>
      </c>
      <c r="F124" s="8">
        <v>133.16991306553587</v>
      </c>
      <c r="G124" s="8">
        <f t="shared" si="28"/>
        <v>0.5548746377730661</v>
      </c>
      <c r="H124" s="8">
        <f t="shared" si="29"/>
        <v>105.44364653029588</v>
      </c>
      <c r="I124" s="8">
        <f t="shared" si="30"/>
        <v>272.328</v>
      </c>
      <c r="J124" s="8">
        <f t="shared" si="31"/>
        <v>20.44966417196513</v>
      </c>
    </row>
    <row r="125" spans="1:10" ht="12.75">
      <c r="A125" t="s">
        <v>85</v>
      </c>
      <c r="B125" s="11" t="s">
        <v>56</v>
      </c>
      <c r="C125" s="2">
        <v>6.297000000000001</v>
      </c>
      <c r="D125" s="8">
        <v>14.1683</v>
      </c>
      <c r="E125" s="10">
        <v>10</v>
      </c>
      <c r="F125" s="8">
        <v>166.5337650785886</v>
      </c>
      <c r="G125" s="8">
        <f t="shared" si="28"/>
        <v>0.6938906878274526</v>
      </c>
      <c r="H125" s="8">
        <f t="shared" si="29"/>
        <v>131.86107173971345</v>
      </c>
      <c r="I125" s="8">
        <f t="shared" si="30"/>
        <v>340.03920000000005</v>
      </c>
      <c r="J125" s="8">
        <f t="shared" si="31"/>
        <v>20.41863401332053</v>
      </c>
    </row>
    <row r="126" spans="1:8" ht="12.75">
      <c r="A126" t="s">
        <v>85</v>
      </c>
      <c r="B126" s="11" t="s">
        <v>57</v>
      </c>
      <c r="E126" s="10">
        <v>10</v>
      </c>
      <c r="F126" s="8">
        <v>135.48813564126777</v>
      </c>
      <c r="G126" s="8">
        <f t="shared" si="28"/>
        <v>0.5645338985052823</v>
      </c>
      <c r="H126" s="8">
        <f t="shared" si="29"/>
        <v>107.2792101063848</v>
      </c>
    </row>
    <row r="128" spans="1:10" ht="12.75">
      <c r="A128" t="s">
        <v>102</v>
      </c>
      <c r="B128" s="11" t="s">
        <v>53</v>
      </c>
      <c r="C128" s="2">
        <v>6.220392857142857</v>
      </c>
      <c r="D128" s="8">
        <v>13.995871428571428</v>
      </c>
      <c r="E128" s="10">
        <v>10</v>
      </c>
      <c r="F128" s="12">
        <v>132.93898064513627</v>
      </c>
      <c r="G128" s="8">
        <f>F128/240</f>
        <v>0.5539124193547345</v>
      </c>
      <c r="H128" s="12">
        <v>105.26079474381905</v>
      </c>
      <c r="I128" s="8">
        <f>1/((1/I119+1/I120+1/I121+1/I122+1/I123+1/I124+1/I125)/7)</f>
        <v>333.3868154707731</v>
      </c>
      <c r="J128" s="8">
        <f>1/((1/J119+1/J120+1/J121+1/J122+1/J123+1/J124+1/J125)/7)</f>
        <v>26.088671388636644</v>
      </c>
    </row>
    <row r="130" spans="1:8" ht="12.75">
      <c r="A130" t="s">
        <v>85</v>
      </c>
      <c r="B130" s="11" t="s">
        <v>58</v>
      </c>
      <c r="E130" s="10">
        <v>10</v>
      </c>
      <c r="F130" s="8">
        <v>100.49181715096941</v>
      </c>
      <c r="G130" s="8">
        <f>F130/240</f>
        <v>0.41871590479570586</v>
      </c>
      <c r="H130" s="8">
        <f>(F130/126.294866924271)*100</f>
        <v>79.56920150304</v>
      </c>
    </row>
    <row r="131" spans="1:10" ht="12.75">
      <c r="A131" t="s">
        <v>85</v>
      </c>
      <c r="B131" s="11" t="s">
        <v>60</v>
      </c>
      <c r="C131" s="2">
        <v>6.487</v>
      </c>
      <c r="D131" s="8">
        <v>14.9764</v>
      </c>
      <c r="E131" s="10">
        <v>10</v>
      </c>
      <c r="F131" s="8">
        <v>114.74312032278036</v>
      </c>
      <c r="G131" s="8">
        <f>F131/240</f>
        <v>0.47809633467825147</v>
      </c>
      <c r="H131" s="8">
        <f>(F131/126.294866924271)*100</f>
        <v>90.85335225190323</v>
      </c>
      <c r="I131" s="8">
        <f>(D131*240)/E131</f>
        <v>359.43359999999996</v>
      </c>
      <c r="J131" s="8">
        <f>D131/G131</f>
        <v>31.325067593498275</v>
      </c>
    </row>
    <row r="132" spans="1:10" ht="12.75">
      <c r="A132" t="s">
        <v>85</v>
      </c>
      <c r="B132" s="11" t="s">
        <v>61</v>
      </c>
      <c r="C132" s="2">
        <v>6.8158</v>
      </c>
      <c r="D132" s="8">
        <v>15.7355</v>
      </c>
      <c r="E132" s="10">
        <v>10</v>
      </c>
      <c r="F132" s="8">
        <v>126.84791120387106</v>
      </c>
      <c r="G132" s="8">
        <f>F132/240</f>
        <v>0.5285329633494628</v>
      </c>
      <c r="H132" s="8">
        <f>(F132/126.294866924271)*100</f>
        <v>100.43789925360282</v>
      </c>
      <c r="I132" s="8">
        <f>(D132*240)/E132</f>
        <v>377.652</v>
      </c>
      <c r="J132" s="8">
        <f>D132/G132</f>
        <v>29.772031436373787</v>
      </c>
    </row>
    <row r="133" spans="1:10" ht="12.75">
      <c r="A133" t="s">
        <v>85</v>
      </c>
      <c r="B133" s="11" t="s">
        <v>62</v>
      </c>
      <c r="C133" s="2">
        <v>9.4208</v>
      </c>
      <c r="D133" s="8">
        <v>21.7493</v>
      </c>
      <c r="E133" s="10">
        <v>10</v>
      </c>
      <c r="F133" s="8">
        <v>124.88896785476801</v>
      </c>
      <c r="G133" s="8">
        <f>F133/240</f>
        <v>0.5203706993948667</v>
      </c>
      <c r="H133" s="8">
        <f>(F133/126.294866924271)*100</f>
        <v>98.88681218505421</v>
      </c>
      <c r="I133" s="8">
        <f>(D133*240)/E133</f>
        <v>521.9832</v>
      </c>
      <c r="J133" s="8">
        <f>D133/G133</f>
        <v>41.795781402165844</v>
      </c>
    </row>
    <row r="134" spans="1:10" ht="12.75">
      <c r="A134" t="s">
        <v>85</v>
      </c>
      <c r="B134" s="11" t="s">
        <v>63</v>
      </c>
      <c r="C134" s="2">
        <v>6.7738</v>
      </c>
      <c r="D134" s="8">
        <v>17.4193</v>
      </c>
      <c r="E134" s="10">
        <v>10</v>
      </c>
      <c r="F134" s="8">
        <v>134.87980791884752</v>
      </c>
      <c r="G134" s="8">
        <f>F134/240</f>
        <v>0.5619991996618646</v>
      </c>
      <c r="H134" s="8">
        <f>(F134/126.294866924271)*100</f>
        <v>106.79753754340959</v>
      </c>
      <c r="I134" s="8">
        <f>(D134*240)/E134</f>
        <v>418.06319999999994</v>
      </c>
      <c r="J134" s="8">
        <f>D134/G134</f>
        <v>30.99523986952399</v>
      </c>
    </row>
    <row r="135" spans="6:8" ht="12.75">
      <c r="F135" s="8"/>
      <c r="G135" s="8"/>
      <c r="H135" s="8"/>
    </row>
    <row r="136" spans="1:10" ht="12.75">
      <c r="A136" t="s">
        <v>102</v>
      </c>
      <c r="B136" s="11" t="s">
        <v>59</v>
      </c>
      <c r="C136" s="2">
        <v>7.37435</v>
      </c>
      <c r="D136" s="8">
        <v>17.470125000000003</v>
      </c>
      <c r="E136" s="10">
        <v>10</v>
      </c>
      <c r="F136" s="12">
        <f>AVERAGE(F130:F135)</f>
        <v>120.37032489024728</v>
      </c>
      <c r="G136" s="8">
        <f>F136/240</f>
        <v>0.5015430203760303</v>
      </c>
      <c r="H136" s="12">
        <f>AVERAGE(H130:H135)</f>
        <v>95.30896054740198</v>
      </c>
      <c r="I136" s="8">
        <f>1/((1/I131+1/I132+1/I133+1/I134)/4)</f>
        <v>410.76834240861</v>
      </c>
      <c r="J136" s="8">
        <f>1/((1/J131+1/J132+1/J133+1/J134)/4)</f>
        <v>32.86750100526602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5"/>
  <sheetViews>
    <sheetView zoomScale="90" zoomScaleNormal="90" zoomScalePageLayoutView="0" workbookViewId="0" topLeftCell="A1">
      <pane xSplit="1" ySplit="15" topLeftCell="B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6" sqref="B16"/>
    </sheetView>
  </sheetViews>
  <sheetFormatPr defaultColWidth="9.140625" defaultRowHeight="12.75"/>
  <cols>
    <col min="1" max="1" width="11.421875" style="0" customWidth="1"/>
    <col min="2" max="2" width="7.8515625" style="0" customWidth="1"/>
    <col min="3" max="3" width="8.8515625" style="0" customWidth="1"/>
    <col min="4" max="6" width="12.00390625" style="0" customWidth="1"/>
    <col min="7" max="7" width="13.7109375" style="0" customWidth="1"/>
    <col min="8" max="8" width="17.28125" style="0" customWidth="1"/>
    <col min="9" max="9" width="12.57421875" style="0" customWidth="1"/>
  </cols>
  <sheetData>
    <row r="1" spans="1:10" ht="12.75">
      <c r="A1" s="1"/>
      <c r="C1" s="3" t="s">
        <v>117</v>
      </c>
      <c r="D1" s="9"/>
      <c r="E1" s="1"/>
      <c r="F1" s="1"/>
      <c r="G1" s="1"/>
      <c r="H1" s="1"/>
      <c r="I1" s="9"/>
      <c r="J1" s="9"/>
    </row>
    <row r="2" spans="1:10" ht="12.75">
      <c r="A2" s="1"/>
      <c r="C2" s="1" t="s">
        <v>96</v>
      </c>
      <c r="D2" s="9"/>
      <c r="E2" s="1"/>
      <c r="F2" s="1"/>
      <c r="G2" s="1"/>
      <c r="H2" s="1"/>
      <c r="I2" s="9"/>
      <c r="J2" s="9"/>
    </row>
    <row r="3" spans="1:10" ht="12.75">
      <c r="A3" s="11"/>
      <c r="C3" s="3" t="s">
        <v>78</v>
      </c>
      <c r="D3" s="9"/>
      <c r="E3" s="1"/>
      <c r="F3" s="1"/>
      <c r="G3" s="1"/>
      <c r="H3" s="1"/>
      <c r="I3" s="9"/>
      <c r="J3" s="9"/>
    </row>
    <row r="4" spans="1:10" ht="12.75">
      <c r="A4" s="11"/>
      <c r="C4" s="3" t="s">
        <v>3</v>
      </c>
      <c r="D4" s="9"/>
      <c r="E4" s="1"/>
      <c r="F4" s="1"/>
      <c r="G4" s="1"/>
      <c r="H4" s="1"/>
      <c r="I4" s="9"/>
      <c r="J4" s="9"/>
    </row>
    <row r="5" spans="1:9" ht="12.75">
      <c r="A5" s="11"/>
      <c r="B5" s="2"/>
      <c r="C5" s="8"/>
      <c r="H5" s="8"/>
      <c r="I5" s="8"/>
    </row>
    <row r="6" spans="1:9" ht="12.75">
      <c r="A6" s="11"/>
      <c r="B6" s="2"/>
      <c r="C6" s="9" t="s">
        <v>97</v>
      </c>
      <c r="H6" s="8"/>
      <c r="I6" s="8"/>
    </row>
    <row r="7" spans="1:9" ht="12.75">
      <c r="A7" s="11"/>
      <c r="B7" s="2"/>
      <c r="C7" s="8"/>
      <c r="H7" s="8"/>
      <c r="I7" s="8"/>
    </row>
    <row r="8" spans="1:9" ht="12.75">
      <c r="A8" s="11" t="s">
        <v>135</v>
      </c>
      <c r="B8" s="3" t="s">
        <v>114</v>
      </c>
      <c r="C8" s="9" t="s">
        <v>114</v>
      </c>
      <c r="D8" s="1" t="s">
        <v>129</v>
      </c>
      <c r="E8" s="1" t="s">
        <v>126</v>
      </c>
      <c r="F8" s="1" t="s">
        <v>126</v>
      </c>
      <c r="G8" s="1" t="s">
        <v>88</v>
      </c>
      <c r="H8" s="9" t="s">
        <v>104</v>
      </c>
      <c r="I8" s="9" t="s">
        <v>127</v>
      </c>
    </row>
    <row r="9" spans="1:9" ht="12.75">
      <c r="A9" s="11"/>
      <c r="B9" s="3" t="s">
        <v>4</v>
      </c>
      <c r="C9" s="9" t="s">
        <v>4</v>
      </c>
      <c r="D9" s="1" t="s">
        <v>105</v>
      </c>
      <c r="E9" s="1" t="s">
        <v>88</v>
      </c>
      <c r="F9" s="1" t="s">
        <v>88</v>
      </c>
      <c r="G9" s="1" t="s">
        <v>77</v>
      </c>
      <c r="H9" s="9" t="s">
        <v>130</v>
      </c>
      <c r="I9" s="9" t="s">
        <v>103</v>
      </c>
    </row>
    <row r="10" spans="1:9" ht="12.75">
      <c r="A10" s="11"/>
      <c r="B10" s="3" t="s">
        <v>111</v>
      </c>
      <c r="C10" s="9" t="s">
        <v>92</v>
      </c>
      <c r="D10" s="1" t="s">
        <v>100</v>
      </c>
      <c r="E10" s="1" t="s">
        <v>77</v>
      </c>
      <c r="F10" s="1" t="s">
        <v>77</v>
      </c>
      <c r="G10" s="1" t="s">
        <v>116</v>
      </c>
      <c r="H10" s="9" t="s">
        <v>101</v>
      </c>
      <c r="I10" s="9" t="s">
        <v>119</v>
      </c>
    </row>
    <row r="11" spans="1:9" ht="12.75">
      <c r="A11" s="11"/>
      <c r="B11" s="3" t="s">
        <v>92</v>
      </c>
      <c r="C11" s="9" t="s">
        <v>88</v>
      </c>
      <c r="D11" s="1" t="s">
        <v>75</v>
      </c>
      <c r="E11" s="1" t="s">
        <v>72</v>
      </c>
      <c r="F11" s="1" t="s">
        <v>72</v>
      </c>
      <c r="G11" s="1"/>
      <c r="H11" s="9" t="s">
        <v>124</v>
      </c>
      <c r="I11" s="9" t="s">
        <v>88</v>
      </c>
    </row>
    <row r="12" spans="1:9" ht="12.75">
      <c r="A12" s="11"/>
      <c r="B12" s="2"/>
      <c r="C12" s="8"/>
      <c r="D12" s="1" t="s">
        <v>94</v>
      </c>
      <c r="E12" s="1" t="s">
        <v>94</v>
      </c>
      <c r="F12" s="1" t="s">
        <v>2</v>
      </c>
      <c r="G12" s="1" t="s">
        <v>65</v>
      </c>
      <c r="H12" s="9" t="s">
        <v>68</v>
      </c>
      <c r="I12" s="9" t="s">
        <v>77</v>
      </c>
    </row>
    <row r="13" spans="1:9" ht="12.75">
      <c r="A13" s="11"/>
      <c r="B13" s="2"/>
      <c r="C13" s="8"/>
      <c r="D13" s="1" t="s">
        <v>88</v>
      </c>
      <c r="E13" s="1" t="s">
        <v>88</v>
      </c>
      <c r="F13" s="1" t="s">
        <v>88</v>
      </c>
      <c r="G13" s="1"/>
      <c r="H13" s="9" t="s">
        <v>118</v>
      </c>
      <c r="I13" s="9" t="s">
        <v>73</v>
      </c>
    </row>
    <row r="14" spans="1:9" ht="12.75">
      <c r="A14" s="11"/>
      <c r="B14" s="2"/>
      <c r="C14" s="8"/>
      <c r="H14" s="9" t="s">
        <v>93</v>
      </c>
      <c r="I14" s="8"/>
    </row>
    <row r="15" spans="1:9" ht="12.75">
      <c r="A15" s="11"/>
      <c r="B15" s="2"/>
      <c r="C15" s="8"/>
      <c r="H15" s="8"/>
      <c r="I15" s="8"/>
    </row>
    <row r="16" spans="1:9" ht="12.75">
      <c r="A16" s="11" t="s">
        <v>7</v>
      </c>
      <c r="B16" s="2">
        <v>2.6936039999999997</v>
      </c>
      <c r="C16" s="8"/>
      <c r="H16" s="8" t="s">
        <v>0</v>
      </c>
      <c r="I16" s="8"/>
    </row>
    <row r="18" spans="1:9" ht="12.75">
      <c r="A18" s="11" t="s">
        <v>8</v>
      </c>
      <c r="B18" s="2">
        <v>4.107187874999999</v>
      </c>
      <c r="C18" s="8"/>
      <c r="D18" s="12">
        <v>8</v>
      </c>
      <c r="E18" s="12">
        <v>135.64134169686352</v>
      </c>
      <c r="F18" s="8">
        <v>0.5651722570702646</v>
      </c>
      <c r="G18" s="12">
        <v>107.4005183268429</v>
      </c>
      <c r="H18" s="8"/>
      <c r="I18" s="8"/>
    </row>
    <row r="20" spans="1:9" ht="12.75">
      <c r="A20" s="11" t="s">
        <v>11</v>
      </c>
      <c r="B20" s="2">
        <v>4.247051</v>
      </c>
      <c r="C20" s="8">
        <v>10.5527</v>
      </c>
      <c r="D20" s="12">
        <v>8</v>
      </c>
      <c r="E20" s="12">
        <v>145.5188977020142</v>
      </c>
      <c r="F20" s="8">
        <v>0.6063287404250591</v>
      </c>
      <c r="G20" s="12">
        <v>115.22154561457378</v>
      </c>
      <c r="H20" s="8">
        <v>315.1596972923118</v>
      </c>
      <c r="I20" s="8">
        <v>17.376401301136134</v>
      </c>
    </row>
    <row r="22" spans="1:9" ht="12.75">
      <c r="A22" s="11" t="s">
        <v>17</v>
      </c>
      <c r="B22" s="2">
        <v>5.561448</v>
      </c>
      <c r="C22" s="8">
        <v>14.370529999999999</v>
      </c>
      <c r="D22" s="12">
        <v>8.8</v>
      </c>
      <c r="E22" s="12">
        <v>141.023648823191</v>
      </c>
      <c r="F22" s="8">
        <v>0.5875985367632958</v>
      </c>
      <c r="G22" s="12">
        <v>111.66221736292076</v>
      </c>
      <c r="H22" s="8">
        <v>373.37058289089106</v>
      </c>
      <c r="I22" s="8">
        <v>22.973329631476318</v>
      </c>
    </row>
    <row r="24" spans="1:9" ht="12.75">
      <c r="A24" s="11" t="s">
        <v>23</v>
      </c>
      <c r="B24" s="2">
        <v>4.588723</v>
      </c>
      <c r="C24" s="8">
        <v>12.27926</v>
      </c>
      <c r="D24" s="12">
        <v>8.8</v>
      </c>
      <c r="E24" s="12">
        <v>150.5343568740543</v>
      </c>
      <c r="F24" s="8">
        <v>0.6272264869752263</v>
      </c>
      <c r="G24" s="12">
        <v>119.1927752410696</v>
      </c>
      <c r="H24" s="8">
        <v>327.03738633545663</v>
      </c>
      <c r="I24" s="8">
        <v>19.41231705069509</v>
      </c>
    </row>
    <row r="26" spans="1:9" ht="12.75">
      <c r="A26" s="11" t="s">
        <v>29</v>
      </c>
      <c r="B26" s="2">
        <v>4.45286875</v>
      </c>
      <c r="C26" s="8">
        <v>12.946674999999999</v>
      </c>
      <c r="D26" s="12">
        <v>10.86666666</v>
      </c>
      <c r="E26" s="12">
        <v>157.51350499405027</v>
      </c>
      <c r="F26" s="8">
        <v>0.6563062708085428</v>
      </c>
      <c r="G26" s="12">
        <v>124.7188494909287</v>
      </c>
      <c r="H26" s="8">
        <v>273.9418285731746</v>
      </c>
      <c r="I26" s="8">
        <v>18.514159049861707</v>
      </c>
    </row>
    <row r="28" spans="1:9" ht="12.75">
      <c r="A28" s="11" t="s">
        <v>35</v>
      </c>
      <c r="B28" s="2">
        <v>4.447785555555555</v>
      </c>
      <c r="C28" s="8">
        <v>9.928744444444444</v>
      </c>
      <c r="D28" s="10">
        <v>9</v>
      </c>
      <c r="E28" s="12">
        <v>111.78393880750794</v>
      </c>
      <c r="F28" s="8">
        <v>0.46576641169794974</v>
      </c>
      <c r="G28" s="12">
        <v>88.51027878633886</v>
      </c>
      <c r="H28" s="8">
        <v>262.8991474253146</v>
      </c>
      <c r="I28" s="8">
        <v>21.060856598930048</v>
      </c>
    </row>
    <row r="30" spans="1:9" ht="12.75">
      <c r="A30" s="11" t="s">
        <v>41</v>
      </c>
      <c r="B30" s="2">
        <v>4.585811666666667</v>
      </c>
      <c r="C30" s="8">
        <v>10.318066666666667</v>
      </c>
      <c r="D30" s="12">
        <v>9.85</v>
      </c>
      <c r="E30" s="12">
        <v>113.40746062638797</v>
      </c>
      <c r="F30" s="8">
        <v>0.47253108594328325</v>
      </c>
      <c r="G30" s="12">
        <v>89.7957798192934</v>
      </c>
      <c r="H30" s="8">
        <v>245.14242997400024</v>
      </c>
      <c r="I30" s="8">
        <v>22.068640494892666</v>
      </c>
    </row>
    <row r="32" spans="1:9" ht="12.75">
      <c r="A32" s="11" t="s">
        <v>47</v>
      </c>
      <c r="B32" s="2">
        <v>5.782540000000001</v>
      </c>
      <c r="C32" s="8">
        <v>13.010739999999998</v>
      </c>
      <c r="D32" s="10">
        <v>10</v>
      </c>
      <c r="E32" s="12">
        <v>111.80960309939246</v>
      </c>
      <c r="F32" s="8">
        <v>0.46587334624746857</v>
      </c>
      <c r="G32" s="12">
        <v>88.53059971664231</v>
      </c>
      <c r="H32" s="8">
        <v>309.94668483467393</v>
      </c>
      <c r="I32" s="8">
        <v>27.67614034002156</v>
      </c>
    </row>
    <row r="34" spans="1:9" ht="12.75">
      <c r="A34" s="11" t="s">
        <v>53</v>
      </c>
      <c r="B34" s="2">
        <v>6.220392857142857</v>
      </c>
      <c r="C34" s="8">
        <v>13.995871428571428</v>
      </c>
      <c r="D34" s="10">
        <v>10</v>
      </c>
      <c r="E34" s="12">
        <v>132.93898064513627</v>
      </c>
      <c r="F34" s="8">
        <v>0.5539124193547345</v>
      </c>
      <c r="G34" s="12">
        <v>105.26079474381905</v>
      </c>
      <c r="H34" s="8">
        <v>333.3868154707731</v>
      </c>
      <c r="I34" s="8">
        <v>26.088671388636644</v>
      </c>
    </row>
    <row r="36" spans="1:9" ht="12.75">
      <c r="A36" s="11" t="s">
        <v>59</v>
      </c>
      <c r="B36" s="2">
        <v>7.37435</v>
      </c>
      <c r="C36" s="8">
        <v>17.470125000000003</v>
      </c>
      <c r="D36" s="10">
        <v>10</v>
      </c>
      <c r="E36" s="12">
        <v>120.37032489024728</v>
      </c>
      <c r="F36" s="8">
        <v>0.5015430203760303</v>
      </c>
      <c r="G36" s="12">
        <v>95.30896054740198</v>
      </c>
      <c r="H36" s="8">
        <v>410.76834240861</v>
      </c>
      <c r="I36" s="8">
        <v>32.86750100526602</v>
      </c>
    </row>
    <row r="39" ht="12.75">
      <c r="B39" s="1"/>
    </row>
    <row r="41" ht="12.75">
      <c r="B41" s="1" t="s">
        <v>122</v>
      </c>
    </row>
    <row r="43" ht="12.75">
      <c r="B43" t="s">
        <v>1</v>
      </c>
    </row>
    <row r="45" ht="12.75">
      <c r="B45" t="s">
        <v>123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Munro</cp:lastModifiedBy>
  <dcterms:modified xsi:type="dcterms:W3CDTF">2008-07-28T19:26:45Z</dcterms:modified>
  <cp:category/>
  <cp:version/>
  <cp:contentType/>
  <cp:contentStatus/>
</cp:coreProperties>
</file>