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3245" activeTab="0"/>
  </bookViews>
  <sheets>
    <sheet name="NDBruges" sheetId="1" r:id="rId1"/>
    <sheet name="NDBruges5yr" sheetId="2" r:id="rId2"/>
    <sheet name="NDMeans" sheetId="3" r:id="rId3"/>
    <sheet name="KortrijkAnnual" sheetId="4" r:id="rId4"/>
    <sheet name="KortrijkMeansA" sheetId="5" r:id="rId5"/>
    <sheet name="KortrijkMeansB" sheetId="6" r:id="rId6"/>
  </sheets>
  <definedNames>
    <definedName name="_xlnm.Print_Titles" localSheetId="3">'KortrijkAnnual'!$A:$A,'KortrijkAnnual'!$1:$8</definedName>
    <definedName name="_xlnm.Print_Titles" localSheetId="4">'KortrijkMeansA'!$A:$A,'KortrijkMeansA'!$1:$8</definedName>
    <definedName name="_xlnm.Print_Titles" localSheetId="5">'KortrijkMeansB'!$A:$A,'KortrijkMeansB'!$1:$8</definedName>
    <definedName name="_xlnm.Print_Titles" localSheetId="0">'NDBruges'!$A:$A,'NDBruges'!$1:$8</definedName>
    <definedName name="_xlnm.Print_Titles" localSheetId="1">'NDBruges5yr'!$A:$A,'NDBruges5yr'!$1:$8</definedName>
    <definedName name="_xlnm.Print_Titles" localSheetId="2">'NDMeans'!$A:$A,'NDMeans'!$1:$8</definedName>
  </definedNames>
  <calcPr fullCalcOnLoad="1"/>
</workbook>
</file>

<file path=xl/sharedStrings.xml><?xml version="1.0" encoding="utf-8"?>
<sst xmlns="http://schemas.openxmlformats.org/spreadsheetml/2006/main" count="506" uniqueCount="90">
  <si>
    <t>(27 ells)</t>
  </si>
  <si>
    <t>(30 ells)</t>
  </si>
  <si>
    <t>1391-95</t>
  </si>
  <si>
    <t>in £ groot</t>
  </si>
  <si>
    <t>in £ groot Flemish</t>
  </si>
  <si>
    <t>1396-00</t>
  </si>
  <si>
    <t>1401-05</t>
  </si>
  <si>
    <t>1406-10</t>
  </si>
  <si>
    <t>1411-15</t>
  </si>
  <si>
    <t>1416-20</t>
  </si>
  <si>
    <t>1421-25</t>
  </si>
  <si>
    <t>1426-30</t>
  </si>
  <si>
    <t>1431-35</t>
  </si>
  <si>
    <t>1436-40</t>
  </si>
  <si>
    <t>1441-45</t>
  </si>
  <si>
    <t>1446-50</t>
  </si>
  <si>
    <t>1451-55</t>
  </si>
  <si>
    <t>1451-75=100</t>
  </si>
  <si>
    <t>1456-60</t>
  </si>
  <si>
    <t>1461-65</t>
  </si>
  <si>
    <t>1466-70</t>
  </si>
  <si>
    <t>1471-75</t>
  </si>
  <si>
    <t>1476-80</t>
  </si>
  <si>
    <t>1481-85</t>
  </si>
  <si>
    <t>1486-90</t>
  </si>
  <si>
    <t>30 ell woollen</t>
  </si>
  <si>
    <t>30 ells</t>
  </si>
  <si>
    <t>as Per</t>
  </si>
  <si>
    <t>Broadcloth</t>
  </si>
  <si>
    <t>Costs</t>
  </si>
  <si>
    <t>1491-95</t>
  </si>
  <si>
    <t>1496-00</t>
  </si>
  <si>
    <t>27 ells</t>
  </si>
  <si>
    <t>Annual Data: 1391 to 1460</t>
  </si>
  <si>
    <t>arithmetic</t>
  </si>
  <si>
    <t>Basket</t>
  </si>
  <si>
    <t>Baskets</t>
  </si>
  <si>
    <t>Bruges</t>
  </si>
  <si>
    <t>Building</t>
  </si>
  <si>
    <t>BV</t>
  </si>
  <si>
    <t>cent of</t>
  </si>
  <si>
    <t>Commodity</t>
  </si>
  <si>
    <t>Craftsmen</t>
  </si>
  <si>
    <t>Daily Wage</t>
  </si>
  <si>
    <t>Days</t>
  </si>
  <si>
    <t>Deelmans Clerken</t>
  </si>
  <si>
    <t>Fee</t>
  </si>
  <si>
    <t>first-quality woollens</t>
  </si>
  <si>
    <t>Flemish</t>
  </si>
  <si>
    <t>for Master</t>
  </si>
  <si>
    <t>for One</t>
  </si>
  <si>
    <t>Fullers'</t>
  </si>
  <si>
    <t>Fulling</t>
  </si>
  <si>
    <t>Fulling Costs as Percentage of the Wholesale Cloth Price</t>
  </si>
  <si>
    <t>Garsoenen</t>
  </si>
  <si>
    <t>harmonic</t>
  </si>
  <si>
    <t>in Bruges</t>
  </si>
  <si>
    <t>in d groot</t>
  </si>
  <si>
    <t>in Flemish</t>
  </si>
  <si>
    <t>in pounds groot Flemish</t>
  </si>
  <si>
    <t>in Quinquennial Means, 1391-95 to 1456-60</t>
  </si>
  <si>
    <t>in Three</t>
  </si>
  <si>
    <t>Index of</t>
  </si>
  <si>
    <t>Justiciers</t>
  </si>
  <si>
    <t>Kortrijk</t>
  </si>
  <si>
    <t>Master Mason</t>
  </si>
  <si>
    <t>Niepkerke</t>
  </si>
  <si>
    <t>Niewkerke</t>
  </si>
  <si>
    <t>No Days</t>
  </si>
  <si>
    <t>No. of</t>
  </si>
  <si>
    <t>of Kortrijk</t>
  </si>
  <si>
    <t>of Master</t>
  </si>
  <si>
    <t>one Kortrijk</t>
  </si>
  <si>
    <t>one woollen</t>
  </si>
  <si>
    <t>Price</t>
  </si>
  <si>
    <t xml:space="preserve">Prices of Kortrijk's First Quality Broadcloths, </t>
  </si>
  <si>
    <t>Prices of Woollens from the New Draperies at Bruges, 1390 -1464</t>
  </si>
  <si>
    <t>second-quality woollens</t>
  </si>
  <si>
    <t>the No. of Days' Wages of Bruges Master Mason to Buy One, and</t>
  </si>
  <si>
    <t>Their Values in Units of the Flemish Commodity Basket,</t>
  </si>
  <si>
    <t>to buy</t>
  </si>
  <si>
    <t>Value</t>
  </si>
  <si>
    <t>Value of</t>
  </si>
  <si>
    <t>Values</t>
  </si>
  <si>
    <t>Wachters</t>
  </si>
  <si>
    <t>Wages</t>
  </si>
  <si>
    <t>Wervik</t>
  </si>
  <si>
    <t>Woollens</t>
  </si>
  <si>
    <t>Year</t>
  </si>
  <si>
    <t>Years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</si>
</sst>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00"/>
    <numFmt numFmtId="167" formatCode="#,##0.000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3" fillId="0" borderId="0" applyNumberFormat="0" applyFill="0" applyBorder="0" applyAlignment="0" applyProtection="0"/>
    <xf numFmtId="2" fontId="0" fillId="0" borderId="0">
      <alignment/>
      <protection/>
    </xf>
    <xf numFmtId="0" fontId="24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0" borderId="1" applyNumberFormat="0" applyAlignment="0" applyProtection="0"/>
    <xf numFmtId="0" fontId="27" fillId="0" borderId="4" applyNumberFormat="0" applyFill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0" fontId="29" fillId="27" borderId="6" applyNumberFormat="0" applyAlignment="0" applyProtection="0"/>
    <xf numFmtId="1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7">
      <alignment/>
      <protection/>
    </xf>
    <xf numFmtId="0" fontId="3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66" fontId="0" fillId="0" borderId="0" xfId="0" applyNumberFormat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10" fontId="0" fillId="0" borderId="0" xfId="0" applyNumberFormat="1" applyAlignment="1">
      <alignment/>
    </xf>
    <xf numFmtId="166" fontId="0" fillId="33" borderId="0" xfId="0" applyNumberFormat="1" applyFill="1" applyAlignment="1">
      <alignment/>
    </xf>
    <xf numFmtId="2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66" fontId="3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67" fontId="0" fillId="0" borderId="0" xfId="0" applyNumberFormat="1" applyAlignment="1">
      <alignment/>
    </xf>
    <xf numFmtId="167" fontId="3" fillId="0" borderId="0" xfId="0" applyNumberFormat="1" applyFont="1" applyAlignment="1">
      <alignment/>
    </xf>
    <xf numFmtId="167" fontId="0" fillId="33" borderId="0" xfId="0" applyNumberFormat="1" applyFill="1" applyAlignment="1">
      <alignment/>
    </xf>
    <xf numFmtId="167" fontId="3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FF0000"/>
      <rgbColor rgb="000080FF"/>
      <rgbColor rgb="00FFFF00"/>
      <rgbColor rgb="0000FF00"/>
      <rgbColor rgb="00FFCD00"/>
      <rgbColor rgb="0070FF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119"/>
  <sheetViews>
    <sheetView tabSelected="1" zoomScale="90" zoomScaleNormal="9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6.28125" style="1" customWidth="1"/>
    <col min="2" max="2" width="12.00390625" style="4" customWidth="1"/>
    <col min="3" max="3" width="12.00390625" style="0" customWidth="1"/>
    <col min="4" max="4" width="14.8515625" style="0" customWidth="1"/>
    <col min="5" max="5" width="18.57421875" style="2" customWidth="1"/>
    <col min="6" max="6" width="23.8515625" style="2" customWidth="1"/>
    <col min="7" max="7" width="10.28125" style="2" customWidth="1"/>
    <col min="8" max="8" width="8.421875" style="2" customWidth="1"/>
    <col min="9" max="9" width="12.7109375" style="2" customWidth="1"/>
    <col min="10" max="13" width="10.28125" style="2" customWidth="1"/>
    <col min="14" max="14" width="12.7109375" style="2" customWidth="1"/>
    <col min="15" max="15" width="11.57421875" style="2" customWidth="1"/>
    <col min="16" max="16" width="12.7109375" style="2" customWidth="1"/>
  </cols>
  <sheetData>
    <row r="1" ht="12.75">
      <c r="E1" s="3" t="s">
        <v>76</v>
      </c>
    </row>
    <row r="2" ht="12.75">
      <c r="E2" s="3" t="s">
        <v>59</v>
      </c>
    </row>
    <row r="4" spans="2:16" ht="12.75">
      <c r="B4" s="4" t="s">
        <v>82</v>
      </c>
      <c r="C4" s="4" t="s">
        <v>62</v>
      </c>
      <c r="D4" s="4" t="s">
        <v>43</v>
      </c>
      <c r="E4" s="3" t="s">
        <v>47</v>
      </c>
      <c r="F4" s="3" t="s">
        <v>77</v>
      </c>
      <c r="G4" s="3" t="s">
        <v>86</v>
      </c>
      <c r="H4" s="3" t="s">
        <v>86</v>
      </c>
      <c r="I4" s="3" t="s">
        <v>68</v>
      </c>
      <c r="J4" s="3" t="s">
        <v>86</v>
      </c>
      <c r="K4" s="3" t="s">
        <v>86</v>
      </c>
      <c r="L4" s="3" t="s">
        <v>64</v>
      </c>
      <c r="M4" s="3" t="s">
        <v>64</v>
      </c>
      <c r="N4" s="3" t="s">
        <v>68</v>
      </c>
      <c r="O4" s="3" t="s">
        <v>67</v>
      </c>
      <c r="P4" s="3" t="s">
        <v>68</v>
      </c>
    </row>
    <row r="5" spans="2:16" ht="12.75">
      <c r="B5" s="4" t="s">
        <v>41</v>
      </c>
      <c r="C5" s="4" t="s">
        <v>41</v>
      </c>
      <c r="D5" s="4" t="s">
        <v>37</v>
      </c>
      <c r="E5" s="3" t="s">
        <v>4</v>
      </c>
      <c r="F5" s="3"/>
      <c r="G5" s="3" t="s">
        <v>87</v>
      </c>
      <c r="H5" s="3" t="s">
        <v>87</v>
      </c>
      <c r="I5" s="3" t="s">
        <v>85</v>
      </c>
      <c r="J5" s="3" t="s">
        <v>87</v>
      </c>
      <c r="K5" s="3" t="s">
        <v>87</v>
      </c>
      <c r="L5" s="3" t="s">
        <v>87</v>
      </c>
      <c r="M5" s="3" t="s">
        <v>87</v>
      </c>
      <c r="N5" s="3" t="s">
        <v>85</v>
      </c>
      <c r="O5" s="3" t="s">
        <v>66</v>
      </c>
      <c r="P5" s="3" t="s">
        <v>85</v>
      </c>
    </row>
    <row r="6" spans="1:16" ht="12.75">
      <c r="A6" s="1" t="s">
        <v>88</v>
      </c>
      <c r="B6" s="4" t="s">
        <v>35</v>
      </c>
      <c r="C6" s="4" t="s">
        <v>83</v>
      </c>
      <c r="D6" s="4" t="s">
        <v>65</v>
      </c>
      <c r="E6" s="3" t="s">
        <v>45</v>
      </c>
      <c r="F6" s="3" t="s">
        <v>54</v>
      </c>
      <c r="G6" s="3" t="s">
        <v>32</v>
      </c>
      <c r="H6" s="3" t="s">
        <v>26</v>
      </c>
      <c r="I6" s="3" t="s">
        <v>80</v>
      </c>
      <c r="J6" s="3" t="s">
        <v>32</v>
      </c>
      <c r="K6" s="3" t="s">
        <v>26</v>
      </c>
      <c r="L6" s="3" t="s">
        <v>32</v>
      </c>
      <c r="M6" s="3" t="s">
        <v>26</v>
      </c>
      <c r="N6" s="3" t="s">
        <v>80</v>
      </c>
      <c r="O6" s="3" t="s">
        <v>26</v>
      </c>
      <c r="P6" s="3" t="s">
        <v>80</v>
      </c>
    </row>
    <row r="7" spans="2:16" ht="12.75">
      <c r="B7" s="4" t="s">
        <v>57</v>
      </c>
      <c r="C7" s="4" t="s">
        <v>17</v>
      </c>
      <c r="D7" s="4" t="s">
        <v>57</v>
      </c>
      <c r="E7" s="3" t="s">
        <v>63</v>
      </c>
      <c r="F7" s="3" t="s">
        <v>84</v>
      </c>
      <c r="G7" s="3" t="s">
        <v>37</v>
      </c>
      <c r="H7" s="3" t="s">
        <v>37</v>
      </c>
      <c r="I7" s="3" t="s">
        <v>73</v>
      </c>
      <c r="J7" s="3" t="s">
        <v>39</v>
      </c>
      <c r="K7" s="3" t="s">
        <v>39</v>
      </c>
      <c r="L7" s="3" t="s">
        <v>37</v>
      </c>
      <c r="M7" s="3" t="s">
        <v>37</v>
      </c>
      <c r="N7" s="3" t="s">
        <v>73</v>
      </c>
      <c r="O7" s="3" t="s">
        <v>37</v>
      </c>
      <c r="P7" s="3" t="s">
        <v>73</v>
      </c>
    </row>
    <row r="9" spans="1:9" ht="12.75">
      <c r="A9" s="1">
        <v>1390</v>
      </c>
      <c r="B9" s="6">
        <v>166.55</v>
      </c>
      <c r="C9" s="8">
        <v>130.80596264706347</v>
      </c>
      <c r="D9" s="6">
        <v>9</v>
      </c>
      <c r="E9" s="2">
        <v>3.017</v>
      </c>
      <c r="F9" s="2">
        <v>1.975</v>
      </c>
      <c r="G9" s="2">
        <v>3.175</v>
      </c>
      <c r="H9" s="2">
        <f aca="true" t="shared" si="0" ref="H9:H40">G9*(30/27)</f>
        <v>3.5277777777777777</v>
      </c>
      <c r="I9" s="2">
        <f aca="true" t="shared" si="1" ref="I9:I40">(H9*240)/D9</f>
        <v>94.07407407407408</v>
      </c>
    </row>
    <row r="10" spans="1:9" ht="12.75">
      <c r="A10" s="1">
        <v>1391</v>
      </c>
      <c r="B10" s="6">
        <v>135.25</v>
      </c>
      <c r="C10" s="8">
        <v>106.22339506463723</v>
      </c>
      <c r="D10" s="6">
        <v>9</v>
      </c>
      <c r="E10" s="2">
        <v>3.288</v>
      </c>
      <c r="F10" s="2">
        <v>1.75</v>
      </c>
      <c r="G10" s="2">
        <v>3.483</v>
      </c>
      <c r="H10" s="2">
        <f t="shared" si="0"/>
        <v>3.87</v>
      </c>
      <c r="I10" s="2">
        <f t="shared" si="1"/>
        <v>103.2</v>
      </c>
    </row>
    <row r="11" spans="1:9" ht="12.75">
      <c r="A11" s="1">
        <v>1392</v>
      </c>
      <c r="B11" s="6">
        <v>114.55000000000001</v>
      </c>
      <c r="C11" s="8">
        <v>89.96591426731383</v>
      </c>
      <c r="D11" s="6">
        <v>9</v>
      </c>
      <c r="E11" s="2">
        <v>3.075</v>
      </c>
      <c r="F11" s="2">
        <v>1.74</v>
      </c>
      <c r="G11" s="2">
        <v>3.125</v>
      </c>
      <c r="H11" s="2">
        <f t="shared" si="0"/>
        <v>3.4722222222222223</v>
      </c>
      <c r="I11" s="2">
        <f t="shared" si="1"/>
        <v>92.5925925925926</v>
      </c>
    </row>
    <row r="12" spans="1:14" ht="12.75">
      <c r="A12" s="1">
        <v>1393</v>
      </c>
      <c r="B12" s="6">
        <v>100.49</v>
      </c>
      <c r="C12" s="8">
        <v>78.92339349386614</v>
      </c>
      <c r="D12" s="6">
        <v>9</v>
      </c>
      <c r="E12" s="2">
        <v>3</v>
      </c>
      <c r="F12" s="2">
        <v>1.838</v>
      </c>
      <c r="G12" s="2">
        <v>3</v>
      </c>
      <c r="H12" s="2">
        <f t="shared" si="0"/>
        <v>3.3333333333333335</v>
      </c>
      <c r="I12" s="2">
        <f t="shared" si="1"/>
        <v>88.88888888888889</v>
      </c>
      <c r="L12" s="2">
        <v>3.2</v>
      </c>
      <c r="M12" s="2">
        <f aca="true" t="shared" si="2" ref="M12:M43">L12*(30/27)</f>
        <v>3.555555555555556</v>
      </c>
      <c r="N12" s="2">
        <f aca="true" t="shared" si="3" ref="N12:N43">(M12*240)/D12</f>
        <v>94.81481481481482</v>
      </c>
    </row>
    <row r="13" spans="1:14" ht="12.75">
      <c r="A13" s="1">
        <v>1394</v>
      </c>
      <c r="B13" s="6">
        <v>111.74</v>
      </c>
      <c r="C13" s="8">
        <v>87.75898088371582</v>
      </c>
      <c r="D13" s="6">
        <v>9</v>
      </c>
      <c r="E13" s="2">
        <v>3.113</v>
      </c>
      <c r="F13" s="2">
        <v>1.9</v>
      </c>
      <c r="G13" s="2">
        <v>3</v>
      </c>
      <c r="H13" s="2">
        <f t="shared" si="0"/>
        <v>3.3333333333333335</v>
      </c>
      <c r="I13" s="2">
        <f t="shared" si="1"/>
        <v>88.88888888888889</v>
      </c>
      <c r="L13" s="2">
        <v>3.3</v>
      </c>
      <c r="M13" s="2">
        <f t="shared" si="2"/>
        <v>3.6666666666666665</v>
      </c>
      <c r="N13" s="2">
        <f t="shared" si="3"/>
        <v>97.77777777777777</v>
      </c>
    </row>
    <row r="14" spans="1:14" ht="12.75">
      <c r="A14" s="1">
        <v>1395</v>
      </c>
      <c r="B14" s="6">
        <v>101.64</v>
      </c>
      <c r="C14" s="8">
        <v>79.82658687149522</v>
      </c>
      <c r="D14" s="6">
        <v>9</v>
      </c>
      <c r="E14" s="2">
        <v>3.47</v>
      </c>
      <c r="F14" s="2">
        <v>1.895</v>
      </c>
      <c r="G14" s="2">
        <v>3.55</v>
      </c>
      <c r="H14" s="2">
        <f t="shared" si="0"/>
        <v>3.9444444444444446</v>
      </c>
      <c r="I14" s="2">
        <f t="shared" si="1"/>
        <v>105.18518518518519</v>
      </c>
      <c r="L14" s="11">
        <f>L13-(1/5)*(L$13-L$18)</f>
        <v>3.2199999999999998</v>
      </c>
      <c r="M14" s="2">
        <f t="shared" si="2"/>
        <v>3.5777777777777775</v>
      </c>
      <c r="N14" s="2">
        <f t="shared" si="3"/>
        <v>95.4074074074074</v>
      </c>
    </row>
    <row r="15" spans="1:14" ht="12.75">
      <c r="A15" s="1">
        <v>1396</v>
      </c>
      <c r="B15" s="6">
        <v>106.76</v>
      </c>
      <c r="C15" s="8">
        <v>83.84776086580902</v>
      </c>
      <c r="D15" s="6">
        <v>9.25</v>
      </c>
      <c r="E15" s="2">
        <v>3.6</v>
      </c>
      <c r="F15" s="2">
        <v>1.863</v>
      </c>
      <c r="G15" s="2">
        <v>3.575</v>
      </c>
      <c r="H15" s="2">
        <f t="shared" si="0"/>
        <v>3.9722222222222228</v>
      </c>
      <c r="I15" s="2">
        <f t="shared" si="1"/>
        <v>103.06306306306308</v>
      </c>
      <c r="L15" s="11">
        <f>L14-(1/5)*(L$13-L$18)</f>
        <v>3.1399999999999997</v>
      </c>
      <c r="M15" s="2">
        <f t="shared" si="2"/>
        <v>3.4888888888888885</v>
      </c>
      <c r="N15" s="2">
        <f t="shared" si="3"/>
        <v>90.52252252252251</v>
      </c>
    </row>
    <row r="16" spans="1:14" ht="12.75">
      <c r="A16" s="1">
        <v>1397</v>
      </c>
      <c r="B16" s="6">
        <v>129.61</v>
      </c>
      <c r="C16" s="8">
        <v>101.79382058652595</v>
      </c>
      <c r="D16" s="6">
        <v>10</v>
      </c>
      <c r="E16" s="2">
        <v>3.575</v>
      </c>
      <c r="F16" s="2">
        <v>1.883</v>
      </c>
      <c r="G16" s="2">
        <v>3.575</v>
      </c>
      <c r="H16" s="2">
        <f t="shared" si="0"/>
        <v>3.9722222222222228</v>
      </c>
      <c r="I16" s="2">
        <f t="shared" si="1"/>
        <v>95.33333333333334</v>
      </c>
      <c r="L16" s="11">
        <f>L15-(1/5)*(L$13-L$18)</f>
        <v>3.0599999999999996</v>
      </c>
      <c r="M16" s="2">
        <f t="shared" si="2"/>
        <v>3.4</v>
      </c>
      <c r="N16" s="2">
        <f t="shared" si="3"/>
        <v>81.6</v>
      </c>
    </row>
    <row r="17" spans="1:14" ht="12.75">
      <c r="A17" s="1">
        <v>1398</v>
      </c>
      <c r="B17" s="6">
        <v>118.83000000000001</v>
      </c>
      <c r="C17" s="8">
        <v>93.32736440318554</v>
      </c>
      <c r="D17" s="6">
        <v>10</v>
      </c>
      <c r="E17" s="2">
        <v>3.8</v>
      </c>
      <c r="F17" s="2">
        <v>1.541</v>
      </c>
      <c r="G17" s="2">
        <v>3.3</v>
      </c>
      <c r="H17" s="2">
        <f t="shared" si="0"/>
        <v>3.6666666666666665</v>
      </c>
      <c r="I17" s="2">
        <f t="shared" si="1"/>
        <v>88</v>
      </c>
      <c r="L17" s="11">
        <f>L16-(1/5)*(L$13-L$18)</f>
        <v>2.9799999999999995</v>
      </c>
      <c r="M17" s="2">
        <f t="shared" si="2"/>
        <v>3.311111111111111</v>
      </c>
      <c r="N17" s="2">
        <f t="shared" si="3"/>
        <v>79.46666666666667</v>
      </c>
    </row>
    <row r="18" spans="1:14" ht="12.75">
      <c r="A18" s="1">
        <v>1399</v>
      </c>
      <c r="B18" s="6">
        <v>104.95</v>
      </c>
      <c r="C18" s="8">
        <v>82.42621302797544</v>
      </c>
      <c r="D18" s="6">
        <v>10</v>
      </c>
      <c r="E18" s="2">
        <v>3.05</v>
      </c>
      <c r="F18" s="2">
        <v>1.55</v>
      </c>
      <c r="G18" s="2">
        <v>3.05</v>
      </c>
      <c r="H18" s="2">
        <f t="shared" si="0"/>
        <v>3.388888888888889</v>
      </c>
      <c r="I18" s="2">
        <f t="shared" si="1"/>
        <v>81.33333333333334</v>
      </c>
      <c r="L18" s="2">
        <v>2.9</v>
      </c>
      <c r="M18" s="2">
        <f t="shared" si="2"/>
        <v>3.2222222222222223</v>
      </c>
      <c r="N18" s="2">
        <f t="shared" si="3"/>
        <v>77.33333333333334</v>
      </c>
    </row>
    <row r="19" spans="1:14" ht="12.75">
      <c r="A19" s="1">
        <v>1400</v>
      </c>
      <c r="B19" s="6">
        <v>112.35</v>
      </c>
      <c r="C19" s="8">
        <v>88.23806606663213</v>
      </c>
      <c r="D19" s="6">
        <v>10</v>
      </c>
      <c r="E19" s="2">
        <v>3.1</v>
      </c>
      <c r="F19" s="2">
        <v>1.575</v>
      </c>
      <c r="G19" s="2">
        <v>3.4</v>
      </c>
      <c r="H19" s="2">
        <f t="shared" si="0"/>
        <v>3.7777777777777777</v>
      </c>
      <c r="I19" s="2">
        <f t="shared" si="1"/>
        <v>90.66666666666666</v>
      </c>
      <c r="L19" s="11">
        <f>L18+(1/4)*(L$22-L$18)</f>
        <v>2.9625</v>
      </c>
      <c r="M19" s="2">
        <f t="shared" si="2"/>
        <v>3.2916666666666665</v>
      </c>
      <c r="N19" s="2">
        <f t="shared" si="3"/>
        <v>79</v>
      </c>
    </row>
    <row r="20" spans="1:14" ht="12.75">
      <c r="A20" s="1">
        <v>1401</v>
      </c>
      <c r="B20" s="6">
        <v>112.13</v>
      </c>
      <c r="C20" s="8">
        <v>88.06528124656394</v>
      </c>
      <c r="D20" s="6">
        <v>10</v>
      </c>
      <c r="E20" s="2">
        <v>3.05</v>
      </c>
      <c r="F20" s="2">
        <v>1.588</v>
      </c>
      <c r="G20" s="2">
        <v>3.067</v>
      </c>
      <c r="H20" s="2">
        <f t="shared" si="0"/>
        <v>3.407777777777778</v>
      </c>
      <c r="I20" s="2">
        <f t="shared" si="1"/>
        <v>81.78666666666666</v>
      </c>
      <c r="L20" s="11">
        <f>L19+(1/4)*(L$22-L$18)</f>
        <v>3.025</v>
      </c>
      <c r="M20" s="2">
        <f t="shared" si="2"/>
        <v>3.361111111111111</v>
      </c>
      <c r="N20" s="2">
        <f t="shared" si="3"/>
        <v>80.66666666666666</v>
      </c>
    </row>
    <row r="21" spans="1:14" ht="12.75">
      <c r="A21" s="1">
        <v>1402</v>
      </c>
      <c r="B21" s="6">
        <v>113.12000000000002</v>
      </c>
      <c r="C21" s="8">
        <v>88.84281293687073</v>
      </c>
      <c r="D21" s="6">
        <v>10</v>
      </c>
      <c r="E21" s="2">
        <v>3.075</v>
      </c>
      <c r="F21" s="2">
        <v>1.586</v>
      </c>
      <c r="G21" s="2">
        <v>3.075</v>
      </c>
      <c r="H21" s="2">
        <f t="shared" si="0"/>
        <v>3.416666666666667</v>
      </c>
      <c r="I21" s="2">
        <f t="shared" si="1"/>
        <v>82.00000000000001</v>
      </c>
      <c r="L21" s="11">
        <f>L20+(1/4)*(L$22-L$18)</f>
        <v>3.0875</v>
      </c>
      <c r="M21" s="2">
        <f t="shared" si="2"/>
        <v>3.430555555555556</v>
      </c>
      <c r="N21" s="2">
        <f t="shared" si="3"/>
        <v>82.33333333333334</v>
      </c>
    </row>
    <row r="22" spans="1:14" ht="12.75">
      <c r="A22" s="1">
        <v>1403</v>
      </c>
      <c r="B22" s="6">
        <v>117.02000000000001</v>
      </c>
      <c r="C22" s="8">
        <v>91.90581656535194</v>
      </c>
      <c r="D22" s="6">
        <v>10</v>
      </c>
      <c r="E22" s="2">
        <v>3.184</v>
      </c>
      <c r="F22" s="2">
        <v>1.7</v>
      </c>
      <c r="G22" s="2">
        <v>3.183</v>
      </c>
      <c r="H22" s="2">
        <f t="shared" si="0"/>
        <v>3.5366666666666666</v>
      </c>
      <c r="I22" s="2">
        <f t="shared" si="1"/>
        <v>84.88</v>
      </c>
      <c r="L22" s="2">
        <v>3.15</v>
      </c>
      <c r="M22" s="2">
        <f t="shared" si="2"/>
        <v>3.5</v>
      </c>
      <c r="N22" s="2">
        <f t="shared" si="3"/>
        <v>84</v>
      </c>
    </row>
    <row r="23" spans="1:14" ht="12.75">
      <c r="A23" s="1">
        <v>1404</v>
      </c>
      <c r="B23" s="6">
        <v>108.65</v>
      </c>
      <c r="C23" s="8">
        <v>85.33213954730378</v>
      </c>
      <c r="D23" s="6">
        <v>10</v>
      </c>
      <c r="E23" s="2">
        <v>3.182</v>
      </c>
      <c r="F23" s="2">
        <v>1.7</v>
      </c>
      <c r="G23" s="2">
        <v>3.181</v>
      </c>
      <c r="H23" s="2">
        <f t="shared" si="0"/>
        <v>3.5344444444444445</v>
      </c>
      <c r="I23" s="2">
        <f t="shared" si="1"/>
        <v>84.82666666666667</v>
      </c>
      <c r="L23" s="2">
        <v>2.678</v>
      </c>
      <c r="M23" s="2">
        <f t="shared" si="2"/>
        <v>2.9755555555555557</v>
      </c>
      <c r="N23" s="2">
        <f t="shared" si="3"/>
        <v>71.41333333333333</v>
      </c>
    </row>
    <row r="24" spans="1:14" ht="12.75">
      <c r="A24" s="1">
        <v>1405</v>
      </c>
      <c r="B24" s="6">
        <v>106.55000000000001</v>
      </c>
      <c r="C24" s="8">
        <v>83.6828299011985</v>
      </c>
      <c r="D24" s="6">
        <v>10</v>
      </c>
      <c r="E24" s="2">
        <v>3</v>
      </c>
      <c r="F24" s="2">
        <v>1.725</v>
      </c>
      <c r="G24" s="2">
        <v>3.3</v>
      </c>
      <c r="H24" s="2">
        <f t="shared" si="0"/>
        <v>3.6666666666666665</v>
      </c>
      <c r="I24" s="2">
        <f t="shared" si="1"/>
        <v>88</v>
      </c>
      <c r="L24" s="3">
        <f>(L23+L25)/2</f>
        <v>2.689</v>
      </c>
      <c r="M24" s="2">
        <f t="shared" si="2"/>
        <v>2.987777777777778</v>
      </c>
      <c r="N24" s="2">
        <f t="shared" si="3"/>
        <v>71.70666666666668</v>
      </c>
    </row>
    <row r="25" spans="1:14" ht="12.75">
      <c r="A25" s="1">
        <v>1406</v>
      </c>
      <c r="B25" s="6">
        <v>107.46</v>
      </c>
      <c r="C25" s="8">
        <v>84.39753074784413</v>
      </c>
      <c r="D25" s="6">
        <v>10</v>
      </c>
      <c r="E25" s="2">
        <v>3.3</v>
      </c>
      <c r="F25" s="2">
        <v>1.717</v>
      </c>
      <c r="G25" s="2">
        <v>3.3</v>
      </c>
      <c r="H25" s="2">
        <f t="shared" si="0"/>
        <v>3.6666666666666665</v>
      </c>
      <c r="I25" s="2">
        <f t="shared" si="1"/>
        <v>88</v>
      </c>
      <c r="L25" s="2">
        <v>2.7</v>
      </c>
      <c r="M25" s="2">
        <f t="shared" si="2"/>
        <v>3.0000000000000004</v>
      </c>
      <c r="N25" s="2">
        <f t="shared" si="3"/>
        <v>72.00000000000001</v>
      </c>
    </row>
    <row r="26" spans="1:14" ht="12.75">
      <c r="A26" s="1">
        <v>1407</v>
      </c>
      <c r="B26" s="6">
        <v>124.88000000000001</v>
      </c>
      <c r="C26" s="8">
        <v>98.07894695506025</v>
      </c>
      <c r="D26" s="6">
        <v>10</v>
      </c>
      <c r="E26" s="2">
        <v>3</v>
      </c>
      <c r="F26" s="2">
        <v>1.858</v>
      </c>
      <c r="G26" s="2">
        <v>3.4</v>
      </c>
      <c r="H26" s="2">
        <f t="shared" si="0"/>
        <v>3.7777777777777777</v>
      </c>
      <c r="I26" s="2">
        <f t="shared" si="1"/>
        <v>90.66666666666666</v>
      </c>
      <c r="L26" s="2">
        <v>3.094</v>
      </c>
      <c r="M26" s="2">
        <f t="shared" si="2"/>
        <v>3.437777777777778</v>
      </c>
      <c r="N26" s="2">
        <f t="shared" si="3"/>
        <v>82.50666666666667</v>
      </c>
    </row>
    <row r="27" spans="1:14" ht="12.75">
      <c r="A27" s="1">
        <v>1408</v>
      </c>
      <c r="B27" s="6">
        <v>131.54</v>
      </c>
      <c r="C27" s="8">
        <v>103.30961468985124</v>
      </c>
      <c r="D27" s="6">
        <v>10</v>
      </c>
      <c r="E27" s="2">
        <v>3.4</v>
      </c>
      <c r="F27" s="2">
        <v>1.85</v>
      </c>
      <c r="G27" s="2">
        <v>3.5</v>
      </c>
      <c r="H27" s="2">
        <f t="shared" si="0"/>
        <v>3.8888888888888893</v>
      </c>
      <c r="I27" s="2">
        <f t="shared" si="1"/>
        <v>93.33333333333334</v>
      </c>
      <c r="L27" s="2">
        <v>3.262</v>
      </c>
      <c r="M27" s="2">
        <f t="shared" si="2"/>
        <v>3.624444444444445</v>
      </c>
      <c r="N27" s="2">
        <f t="shared" si="3"/>
        <v>86.98666666666668</v>
      </c>
    </row>
    <row r="28" spans="1:14" ht="12.75">
      <c r="A28" s="1">
        <v>1409</v>
      </c>
      <c r="B28" s="6">
        <v>159.42000000000002</v>
      </c>
      <c r="C28" s="8">
        <v>125.20616370576319</v>
      </c>
      <c r="D28" s="6">
        <v>10</v>
      </c>
      <c r="E28" s="2">
        <v>3.617</v>
      </c>
      <c r="F28" s="2">
        <v>1.825</v>
      </c>
      <c r="G28" s="2">
        <v>3.35</v>
      </c>
      <c r="H28" s="2">
        <f t="shared" si="0"/>
        <v>3.7222222222222223</v>
      </c>
      <c r="I28" s="2">
        <f t="shared" si="1"/>
        <v>89.33333333333334</v>
      </c>
      <c r="L28" s="2">
        <v>3.262</v>
      </c>
      <c r="M28" s="2">
        <f t="shared" si="2"/>
        <v>3.624444444444445</v>
      </c>
      <c r="N28" s="2">
        <f t="shared" si="3"/>
        <v>86.98666666666668</v>
      </c>
    </row>
    <row r="29" spans="1:14" ht="12.75">
      <c r="A29" s="1">
        <v>1410</v>
      </c>
      <c r="B29" s="6">
        <v>134.64000000000001</v>
      </c>
      <c r="C29" s="8">
        <v>105.74430988172094</v>
      </c>
      <c r="D29" s="6">
        <v>10</v>
      </c>
      <c r="E29" s="2">
        <v>2.917</v>
      </c>
      <c r="F29" s="2">
        <v>1.52</v>
      </c>
      <c r="G29" s="11">
        <f aca="true" t="shared" si="4" ref="G29:G38">G28-(1/11)*(G$28-G$39)</f>
        <v>3.290909090909091</v>
      </c>
      <c r="H29" s="2">
        <f t="shared" si="0"/>
        <v>3.656565656565657</v>
      </c>
      <c r="I29" s="2">
        <f t="shared" si="1"/>
        <v>87.75757575757578</v>
      </c>
      <c r="L29" s="2">
        <v>3.262</v>
      </c>
      <c r="M29" s="2">
        <f t="shared" si="2"/>
        <v>3.624444444444445</v>
      </c>
      <c r="N29" s="2">
        <f t="shared" si="3"/>
        <v>86.98666666666668</v>
      </c>
    </row>
    <row r="30" spans="1:14" ht="12.75">
      <c r="A30" s="1">
        <v>1411</v>
      </c>
      <c r="B30" s="6">
        <v>105.09</v>
      </c>
      <c r="C30" s="8">
        <v>82.53616700438245</v>
      </c>
      <c r="D30" s="6">
        <v>10</v>
      </c>
      <c r="E30" s="2">
        <v>3</v>
      </c>
      <c r="F30" s="2">
        <v>1.6</v>
      </c>
      <c r="G30" s="11">
        <f t="shared" si="4"/>
        <v>3.231818181818182</v>
      </c>
      <c r="H30" s="2">
        <f t="shared" si="0"/>
        <v>3.5909090909090913</v>
      </c>
      <c r="I30" s="2">
        <f t="shared" si="1"/>
        <v>86.18181818181819</v>
      </c>
      <c r="L30" s="2">
        <v>2.9</v>
      </c>
      <c r="M30" s="2">
        <f t="shared" si="2"/>
        <v>3.2222222222222223</v>
      </c>
      <c r="N30" s="2">
        <f t="shared" si="3"/>
        <v>77.33333333333334</v>
      </c>
    </row>
    <row r="31" spans="1:14" ht="12.75">
      <c r="A31" s="1">
        <v>1412</v>
      </c>
      <c r="B31" s="6">
        <v>114.72</v>
      </c>
      <c r="C31" s="8">
        <v>90.09942981009378</v>
      </c>
      <c r="D31" s="6">
        <v>10</v>
      </c>
      <c r="E31" s="2">
        <v>2.825</v>
      </c>
      <c r="F31" s="2">
        <v>1.65</v>
      </c>
      <c r="G31" s="11">
        <f t="shared" si="4"/>
        <v>3.172727272727273</v>
      </c>
      <c r="H31" s="2">
        <f t="shared" si="0"/>
        <v>3.5252525252525255</v>
      </c>
      <c r="I31" s="2">
        <f t="shared" si="1"/>
        <v>84.60606060606061</v>
      </c>
      <c r="L31" s="2">
        <v>3</v>
      </c>
      <c r="M31" s="2">
        <f t="shared" si="2"/>
        <v>3.3333333333333335</v>
      </c>
      <c r="N31" s="2">
        <f t="shared" si="3"/>
        <v>80</v>
      </c>
    </row>
    <row r="32" spans="1:14" ht="12.75">
      <c r="A32" s="1">
        <v>1413</v>
      </c>
      <c r="B32" s="6">
        <v>126.58000000000001</v>
      </c>
      <c r="C32" s="8">
        <v>99.41410238285975</v>
      </c>
      <c r="D32" s="6">
        <v>10</v>
      </c>
      <c r="E32" s="2">
        <v>2.8</v>
      </c>
      <c r="F32" s="2">
        <v>1.625</v>
      </c>
      <c r="G32" s="11">
        <f t="shared" si="4"/>
        <v>3.1136363636363638</v>
      </c>
      <c r="H32" s="2">
        <f t="shared" si="0"/>
        <v>3.45959595959596</v>
      </c>
      <c r="I32" s="2">
        <f t="shared" si="1"/>
        <v>83.03030303030303</v>
      </c>
      <c r="L32" s="3">
        <f>(L31+L33)/2</f>
        <v>3.1029999999999998</v>
      </c>
      <c r="M32" s="2">
        <f t="shared" si="2"/>
        <v>3.4477777777777776</v>
      </c>
      <c r="N32" s="2">
        <f t="shared" si="3"/>
        <v>82.74666666666666</v>
      </c>
    </row>
    <row r="33" spans="1:14" ht="12.75">
      <c r="A33" s="1">
        <v>1414</v>
      </c>
      <c r="B33" s="6">
        <v>124.78</v>
      </c>
      <c r="C33" s="8">
        <v>98.0004084004838</v>
      </c>
      <c r="D33" s="6">
        <v>10</v>
      </c>
      <c r="E33" s="2">
        <v>2.861</v>
      </c>
      <c r="F33" s="2">
        <v>1.675</v>
      </c>
      <c r="G33" s="11">
        <f t="shared" si="4"/>
        <v>3.0545454545454547</v>
      </c>
      <c r="H33" s="2">
        <f t="shared" si="0"/>
        <v>3.393939393939394</v>
      </c>
      <c r="I33" s="2">
        <f t="shared" si="1"/>
        <v>81.45454545454547</v>
      </c>
      <c r="L33" s="2">
        <v>3.206</v>
      </c>
      <c r="M33" s="2">
        <f t="shared" si="2"/>
        <v>3.562222222222222</v>
      </c>
      <c r="N33" s="2">
        <f t="shared" si="3"/>
        <v>85.49333333333333</v>
      </c>
    </row>
    <row r="34" spans="1:14" ht="12.75">
      <c r="A34" s="1">
        <v>1415</v>
      </c>
      <c r="B34" s="6">
        <v>136.10000000000002</v>
      </c>
      <c r="C34" s="8">
        <v>106.890972778537</v>
      </c>
      <c r="D34" s="6">
        <v>10</v>
      </c>
      <c r="E34" s="2">
        <v>2.513</v>
      </c>
      <c r="F34" s="2">
        <v>1.5</v>
      </c>
      <c r="G34" s="11">
        <f t="shared" si="4"/>
        <v>2.9954545454545456</v>
      </c>
      <c r="H34" s="2">
        <f t="shared" si="0"/>
        <v>3.3282828282828287</v>
      </c>
      <c r="I34" s="2">
        <f t="shared" si="1"/>
        <v>79.87878787878789</v>
      </c>
      <c r="L34" s="3">
        <f>(L33+L35)/2</f>
        <v>3.1029999999999998</v>
      </c>
      <c r="M34" s="2">
        <f t="shared" si="2"/>
        <v>3.4477777777777776</v>
      </c>
      <c r="N34" s="2">
        <f t="shared" si="3"/>
        <v>82.74666666666666</v>
      </c>
    </row>
    <row r="35" spans="1:14" ht="12.75">
      <c r="A35" s="1">
        <v>1416</v>
      </c>
      <c r="B35" s="6">
        <v>146.23</v>
      </c>
      <c r="C35" s="8">
        <v>114.84692835713051</v>
      </c>
      <c r="D35" s="6">
        <v>10</v>
      </c>
      <c r="E35" s="2">
        <v>2.85</v>
      </c>
      <c r="F35" s="2">
        <v>1.54</v>
      </c>
      <c r="G35" s="11">
        <f t="shared" si="4"/>
        <v>2.9363636363636365</v>
      </c>
      <c r="H35" s="2">
        <f t="shared" si="0"/>
        <v>3.262626262626263</v>
      </c>
      <c r="I35" s="2">
        <f t="shared" si="1"/>
        <v>78.30303030303031</v>
      </c>
      <c r="L35" s="2">
        <v>3</v>
      </c>
      <c r="M35" s="2">
        <f t="shared" si="2"/>
        <v>3.3333333333333335</v>
      </c>
      <c r="N35" s="2">
        <f t="shared" si="3"/>
        <v>80</v>
      </c>
    </row>
    <row r="36" spans="1:14" ht="12.75">
      <c r="A36" s="1">
        <v>1417</v>
      </c>
      <c r="B36" s="6">
        <v>164.87000000000003</v>
      </c>
      <c r="C36" s="8">
        <v>129.48651493017925</v>
      </c>
      <c r="D36" s="6">
        <v>10</v>
      </c>
      <c r="E36" s="2">
        <v>2.7</v>
      </c>
      <c r="F36" s="2">
        <v>1.567</v>
      </c>
      <c r="G36" s="11">
        <f t="shared" si="4"/>
        <v>2.8772727272727274</v>
      </c>
      <c r="H36" s="2">
        <f t="shared" si="0"/>
        <v>3.1969696969696972</v>
      </c>
      <c r="I36" s="2">
        <f t="shared" si="1"/>
        <v>76.72727272727273</v>
      </c>
      <c r="L36" s="2">
        <v>3.206</v>
      </c>
      <c r="M36" s="2">
        <f t="shared" si="2"/>
        <v>3.562222222222222</v>
      </c>
      <c r="N36" s="2">
        <f t="shared" si="3"/>
        <v>85.49333333333333</v>
      </c>
    </row>
    <row r="37" spans="1:14" ht="12.75">
      <c r="A37" s="1">
        <v>1418</v>
      </c>
      <c r="B37" s="6">
        <v>126.75</v>
      </c>
      <c r="C37" s="8">
        <v>99.5476179256397</v>
      </c>
      <c r="D37" s="6">
        <v>10</v>
      </c>
      <c r="E37" s="2">
        <v>2.608</v>
      </c>
      <c r="F37" s="2">
        <v>1.521</v>
      </c>
      <c r="G37" s="11">
        <f t="shared" si="4"/>
        <v>2.8181818181818183</v>
      </c>
      <c r="H37" s="2">
        <f t="shared" si="0"/>
        <v>3.1313131313131315</v>
      </c>
      <c r="I37" s="2">
        <f t="shared" si="1"/>
        <v>75.15151515151516</v>
      </c>
      <c r="L37" s="3">
        <f>(L36+L38)/2</f>
        <v>3.122</v>
      </c>
      <c r="M37" s="2">
        <f t="shared" si="2"/>
        <v>3.468888888888889</v>
      </c>
      <c r="N37" s="2">
        <f t="shared" si="3"/>
        <v>83.25333333333333</v>
      </c>
    </row>
    <row r="38" spans="1:14" ht="12.75">
      <c r="A38" s="1">
        <v>1419</v>
      </c>
      <c r="B38" s="6">
        <v>118.83999999999999</v>
      </c>
      <c r="C38" s="8">
        <v>93.33521825864317</v>
      </c>
      <c r="D38" s="6">
        <v>10</v>
      </c>
      <c r="E38" s="2">
        <v>2.56</v>
      </c>
      <c r="F38" s="2">
        <v>1.567</v>
      </c>
      <c r="G38" s="11">
        <f t="shared" si="4"/>
        <v>2.7590909090909093</v>
      </c>
      <c r="H38" s="2">
        <f t="shared" si="0"/>
        <v>3.065656565656566</v>
      </c>
      <c r="I38" s="2">
        <f t="shared" si="1"/>
        <v>73.57575757575759</v>
      </c>
      <c r="L38" s="2">
        <v>3.038</v>
      </c>
      <c r="M38" s="2">
        <f t="shared" si="2"/>
        <v>3.3755555555555556</v>
      </c>
      <c r="N38" s="2">
        <f t="shared" si="3"/>
        <v>81.01333333333334</v>
      </c>
    </row>
    <row r="39" spans="1:14" ht="12.75">
      <c r="A39" s="1">
        <v>1420</v>
      </c>
      <c r="B39" s="6">
        <v>125.83000000000001</v>
      </c>
      <c r="C39" s="8">
        <v>98.82506322353645</v>
      </c>
      <c r="D39" s="6">
        <v>10</v>
      </c>
      <c r="E39" s="2">
        <v>2.677</v>
      </c>
      <c r="F39" s="2">
        <v>1.444</v>
      </c>
      <c r="G39" s="2">
        <v>2.7</v>
      </c>
      <c r="H39" s="2">
        <f t="shared" si="0"/>
        <v>3.0000000000000004</v>
      </c>
      <c r="I39" s="2">
        <f t="shared" si="1"/>
        <v>72.00000000000001</v>
      </c>
      <c r="L39" s="2">
        <v>3.488</v>
      </c>
      <c r="M39" s="2">
        <f t="shared" si="2"/>
        <v>3.8755555555555556</v>
      </c>
      <c r="N39" s="2">
        <f t="shared" si="3"/>
        <v>93.01333333333334</v>
      </c>
    </row>
    <row r="40" spans="1:14" ht="12.75">
      <c r="A40" s="1">
        <v>1421</v>
      </c>
      <c r="B40" s="6">
        <v>132.89</v>
      </c>
      <c r="C40" s="8">
        <v>104.36988517663322</v>
      </c>
      <c r="D40" s="6">
        <v>10</v>
      </c>
      <c r="E40" s="2">
        <v>2.633</v>
      </c>
      <c r="F40" s="2">
        <v>1.425</v>
      </c>
      <c r="G40" s="2">
        <v>2.6</v>
      </c>
      <c r="H40" s="2">
        <f t="shared" si="0"/>
        <v>2.8888888888888893</v>
      </c>
      <c r="I40" s="2">
        <f t="shared" si="1"/>
        <v>69.33333333333334</v>
      </c>
      <c r="L40" s="2">
        <v>2.7</v>
      </c>
      <c r="M40" s="2">
        <f t="shared" si="2"/>
        <v>3.0000000000000004</v>
      </c>
      <c r="N40" s="2">
        <f t="shared" si="3"/>
        <v>72.00000000000001</v>
      </c>
    </row>
    <row r="41" spans="1:14" ht="12.75">
      <c r="A41" s="1">
        <v>1422</v>
      </c>
      <c r="B41" s="6">
        <v>143.57999999999998</v>
      </c>
      <c r="C41" s="8">
        <v>112.7656566608548</v>
      </c>
      <c r="D41" s="6">
        <v>10</v>
      </c>
      <c r="E41" s="2">
        <v>2.6</v>
      </c>
      <c r="F41" s="2">
        <v>1.375</v>
      </c>
      <c r="G41" s="2">
        <v>2.6</v>
      </c>
      <c r="H41" s="2">
        <f aca="true" t="shared" si="5" ref="H41:H72">G41*(30/27)</f>
        <v>2.8888888888888893</v>
      </c>
      <c r="I41" s="2">
        <f aca="true" t="shared" si="6" ref="I41:I72">(H41*240)/D41</f>
        <v>69.33333333333334</v>
      </c>
      <c r="L41" s="2">
        <v>3.487</v>
      </c>
      <c r="M41" s="2">
        <f t="shared" si="2"/>
        <v>3.874444444444445</v>
      </c>
      <c r="N41" s="2">
        <f t="shared" si="3"/>
        <v>92.98666666666668</v>
      </c>
    </row>
    <row r="42" spans="1:14" ht="12.75">
      <c r="A42" s="1">
        <v>1423</v>
      </c>
      <c r="B42" s="6">
        <v>131.18</v>
      </c>
      <c r="C42" s="8">
        <v>103.02687589337607</v>
      </c>
      <c r="D42" s="6">
        <v>10</v>
      </c>
      <c r="E42" s="2">
        <v>2.6</v>
      </c>
      <c r="F42" s="2">
        <v>1.375</v>
      </c>
      <c r="G42" s="3">
        <f>(G41+G43)/2</f>
        <v>2.875</v>
      </c>
      <c r="H42" s="2">
        <f t="shared" si="5"/>
        <v>3.1944444444444446</v>
      </c>
      <c r="I42" s="2">
        <f t="shared" si="6"/>
        <v>76.66666666666667</v>
      </c>
      <c r="L42" s="2">
        <v>3.15</v>
      </c>
      <c r="M42" s="2">
        <f t="shared" si="2"/>
        <v>3.5</v>
      </c>
      <c r="N42" s="2">
        <f t="shared" si="3"/>
        <v>84</v>
      </c>
    </row>
    <row r="43" spans="1:14" ht="12.75">
      <c r="A43" s="1">
        <v>1424</v>
      </c>
      <c r="B43" s="6">
        <v>146.32</v>
      </c>
      <c r="C43" s="8">
        <v>114.91761305624932</v>
      </c>
      <c r="D43" s="6">
        <v>10</v>
      </c>
      <c r="F43" s="2">
        <v>1.85</v>
      </c>
      <c r="G43" s="2">
        <v>3.15</v>
      </c>
      <c r="H43" s="2">
        <f t="shared" si="5"/>
        <v>3.5</v>
      </c>
      <c r="I43" s="2">
        <f t="shared" si="6"/>
        <v>84</v>
      </c>
      <c r="L43" s="2">
        <v>3.15</v>
      </c>
      <c r="M43" s="2">
        <f t="shared" si="2"/>
        <v>3.5</v>
      </c>
      <c r="N43" s="2">
        <f t="shared" si="3"/>
        <v>84</v>
      </c>
    </row>
    <row r="44" spans="1:14" ht="12.75">
      <c r="A44" s="1">
        <v>1425</v>
      </c>
      <c r="B44" s="6">
        <v>151.81</v>
      </c>
      <c r="C44" s="8">
        <v>119.22937970249596</v>
      </c>
      <c r="D44" s="6">
        <v>10</v>
      </c>
      <c r="F44" s="2">
        <v>2.078</v>
      </c>
      <c r="G44" s="2">
        <v>3.15</v>
      </c>
      <c r="H44" s="2">
        <f t="shared" si="5"/>
        <v>3.5</v>
      </c>
      <c r="I44" s="2">
        <f t="shared" si="6"/>
        <v>84</v>
      </c>
      <c r="J44" s="2">
        <v>3.15</v>
      </c>
      <c r="K44" s="2">
        <f>J44*(30/27)</f>
        <v>3.5</v>
      </c>
      <c r="L44" s="11">
        <f>L43+(1/3)*(L$46-L$43)</f>
        <v>3.2626666666666666</v>
      </c>
      <c r="M44" s="2">
        <f aca="true" t="shared" si="7" ref="M44:M75">L44*(30/27)</f>
        <v>3.625185185185185</v>
      </c>
      <c r="N44" s="2">
        <f aca="true" t="shared" si="8" ref="N44:N75">(M44*240)/D44</f>
        <v>87.00444444444443</v>
      </c>
    </row>
    <row r="45" spans="1:16" ht="12.75">
      <c r="A45" s="1">
        <v>1426</v>
      </c>
      <c r="B45" s="6">
        <v>139.91</v>
      </c>
      <c r="C45" s="8">
        <v>109.88329170789942</v>
      </c>
      <c r="D45" s="6">
        <v>10</v>
      </c>
      <c r="F45" s="2">
        <v>1.634</v>
      </c>
      <c r="G45" s="11">
        <f>G44+(1/5)*(G$49-G$44)</f>
        <v>3.2399999999999998</v>
      </c>
      <c r="H45" s="2">
        <f t="shared" si="5"/>
        <v>3.6</v>
      </c>
      <c r="I45" s="2">
        <f t="shared" si="6"/>
        <v>86.4</v>
      </c>
      <c r="L45" s="11">
        <f>L44+(1/3)*(L$46-L$43)</f>
        <v>3.3753333333333333</v>
      </c>
      <c r="M45" s="2">
        <f t="shared" si="7"/>
        <v>3.7503703703703706</v>
      </c>
      <c r="N45" s="2">
        <f t="shared" si="8"/>
        <v>90.00888888888889</v>
      </c>
      <c r="O45" s="2">
        <v>1.77</v>
      </c>
      <c r="P45" s="2">
        <f aca="true" t="shared" si="9" ref="P45:P86">(O45*240)/D45</f>
        <v>42.480000000000004</v>
      </c>
    </row>
    <row r="46" spans="1:16" ht="12.75">
      <c r="A46" s="1">
        <v>1427</v>
      </c>
      <c r="B46" s="6">
        <v>148.9</v>
      </c>
      <c r="C46" s="8">
        <v>116.94390776432151</v>
      </c>
      <c r="D46" s="6">
        <v>10</v>
      </c>
      <c r="E46" s="2">
        <v>2.7</v>
      </c>
      <c r="F46" s="2">
        <v>1.95</v>
      </c>
      <c r="G46" s="11">
        <f>G45+(1/5)*(G$49-G$44)</f>
        <v>3.3299999999999996</v>
      </c>
      <c r="H46" s="2">
        <f t="shared" si="5"/>
        <v>3.6999999999999997</v>
      </c>
      <c r="I46" s="2">
        <f t="shared" si="6"/>
        <v>88.79999999999998</v>
      </c>
      <c r="L46" s="2">
        <v>3.488</v>
      </c>
      <c r="M46" s="2">
        <f t="shared" si="7"/>
        <v>3.8755555555555556</v>
      </c>
      <c r="N46" s="2">
        <f t="shared" si="8"/>
        <v>93.01333333333334</v>
      </c>
      <c r="O46" s="2">
        <v>1.896</v>
      </c>
      <c r="P46" s="2">
        <f t="shared" si="9"/>
        <v>45.504</v>
      </c>
    </row>
    <row r="47" spans="1:16" ht="12.75">
      <c r="A47" s="1">
        <v>1428</v>
      </c>
      <c r="B47" s="6">
        <v>145.45</v>
      </c>
      <c r="C47" s="8">
        <v>114.23432763143427</v>
      </c>
      <c r="D47" s="6">
        <v>10</v>
      </c>
      <c r="F47" s="2">
        <v>2.077</v>
      </c>
      <c r="G47" s="11">
        <f>G46+(1/5)*(G$49-G$44)</f>
        <v>3.4199999999999995</v>
      </c>
      <c r="H47" s="2">
        <f t="shared" si="5"/>
        <v>3.7999999999999994</v>
      </c>
      <c r="I47" s="2">
        <f t="shared" si="6"/>
        <v>91.19999999999999</v>
      </c>
      <c r="L47" s="2">
        <v>3.488</v>
      </c>
      <c r="M47" s="2">
        <f t="shared" si="7"/>
        <v>3.8755555555555556</v>
      </c>
      <c r="N47" s="2">
        <f t="shared" si="8"/>
        <v>93.01333333333334</v>
      </c>
      <c r="O47" s="3">
        <f>(O46+O48)/2</f>
        <v>2.0175</v>
      </c>
      <c r="P47" s="2">
        <f t="shared" si="9"/>
        <v>48.42</v>
      </c>
    </row>
    <row r="48" spans="1:16" ht="12.75">
      <c r="A48" s="1">
        <v>1429</v>
      </c>
      <c r="B48" s="6">
        <v>161.09999999999997</v>
      </c>
      <c r="C48" s="8">
        <v>126.52561142264736</v>
      </c>
      <c r="D48" s="6">
        <v>10</v>
      </c>
      <c r="F48" s="2">
        <v>2.246</v>
      </c>
      <c r="G48" s="11">
        <f>G47+(1/5)*(G$49-G$44)</f>
        <v>3.5099999999999993</v>
      </c>
      <c r="H48" s="2">
        <f t="shared" si="5"/>
        <v>3.8999999999999995</v>
      </c>
      <c r="I48" s="2">
        <f t="shared" si="6"/>
        <v>93.6</v>
      </c>
      <c r="L48" s="2">
        <v>3.6</v>
      </c>
      <c r="M48" s="2">
        <f t="shared" si="7"/>
        <v>4</v>
      </c>
      <c r="N48" s="2">
        <f t="shared" si="8"/>
        <v>96</v>
      </c>
      <c r="O48" s="2">
        <v>2.139</v>
      </c>
      <c r="P48" s="2">
        <f t="shared" si="9"/>
        <v>51.33599999999999</v>
      </c>
    </row>
    <row r="49" spans="1:16" ht="12.75">
      <c r="A49" s="1">
        <v>1430</v>
      </c>
      <c r="B49" s="6">
        <v>163.74</v>
      </c>
      <c r="C49" s="8">
        <v>128.59902926346544</v>
      </c>
      <c r="D49" s="6">
        <v>10</v>
      </c>
      <c r="E49" s="2">
        <v>3.6</v>
      </c>
      <c r="F49" s="2">
        <v>2.396</v>
      </c>
      <c r="G49" s="2">
        <v>3.6</v>
      </c>
      <c r="H49" s="2">
        <f t="shared" si="5"/>
        <v>4</v>
      </c>
      <c r="I49" s="2">
        <f t="shared" si="6"/>
        <v>96</v>
      </c>
      <c r="J49" s="2">
        <v>3.6</v>
      </c>
      <c r="K49" s="2">
        <f>J49*(30/27)</f>
        <v>4</v>
      </c>
      <c r="L49" s="2">
        <v>3.6</v>
      </c>
      <c r="M49" s="2">
        <f t="shared" si="7"/>
        <v>4</v>
      </c>
      <c r="N49" s="2">
        <f t="shared" si="8"/>
        <v>96</v>
      </c>
      <c r="O49" s="2">
        <v>2.05</v>
      </c>
      <c r="P49" s="2">
        <f t="shared" si="9"/>
        <v>49.199999999999996</v>
      </c>
    </row>
    <row r="50" spans="1:16" ht="12.75">
      <c r="A50" s="1">
        <v>1431</v>
      </c>
      <c r="B50" s="6">
        <v>154.89000000000001</v>
      </c>
      <c r="C50" s="8">
        <v>121.64836718345038</v>
      </c>
      <c r="D50" s="6">
        <v>10</v>
      </c>
      <c r="E50" s="2">
        <v>3.6</v>
      </c>
      <c r="F50" s="2">
        <v>2.175</v>
      </c>
      <c r="G50" s="11">
        <f>G49+(1/3)*(G$52-G$49)</f>
        <v>3.6750000000000003</v>
      </c>
      <c r="H50" s="2">
        <f t="shared" si="5"/>
        <v>4.083333333333334</v>
      </c>
      <c r="I50" s="2">
        <f t="shared" si="6"/>
        <v>98.00000000000001</v>
      </c>
      <c r="L50" s="2">
        <v>3.825</v>
      </c>
      <c r="M50" s="2">
        <f t="shared" si="7"/>
        <v>4.25</v>
      </c>
      <c r="N50" s="2">
        <f t="shared" si="8"/>
        <v>102</v>
      </c>
      <c r="O50" s="2">
        <v>2.115</v>
      </c>
      <c r="P50" s="2">
        <f t="shared" si="9"/>
        <v>50.760000000000005</v>
      </c>
    </row>
    <row r="51" spans="1:16" ht="12.75">
      <c r="A51" s="1">
        <v>1432</v>
      </c>
      <c r="B51" s="6">
        <v>154.14999999999998</v>
      </c>
      <c r="C51" s="8">
        <v>121.06718187958467</v>
      </c>
      <c r="D51" s="6">
        <v>11</v>
      </c>
      <c r="F51" s="2">
        <v>2.137</v>
      </c>
      <c r="G51" s="11">
        <f>G50+(1/3)*(G$52-G$49)</f>
        <v>3.7500000000000004</v>
      </c>
      <c r="H51" s="2">
        <f t="shared" si="5"/>
        <v>4.166666666666667</v>
      </c>
      <c r="I51" s="2">
        <f t="shared" si="6"/>
        <v>90.90909090909092</v>
      </c>
      <c r="L51" s="2">
        <v>4.05</v>
      </c>
      <c r="M51" s="2">
        <f t="shared" si="7"/>
        <v>4.5</v>
      </c>
      <c r="N51" s="2">
        <f t="shared" si="8"/>
        <v>98.18181818181819</v>
      </c>
      <c r="O51" s="2">
        <v>2.078</v>
      </c>
      <c r="P51" s="2">
        <f t="shared" si="9"/>
        <v>45.338181818181816</v>
      </c>
    </row>
    <row r="52" spans="1:16" ht="12.75">
      <c r="A52" s="1">
        <v>1433</v>
      </c>
      <c r="B52" s="6">
        <v>174.77</v>
      </c>
      <c r="C52" s="8">
        <v>137.26183183324696</v>
      </c>
      <c r="D52" s="6">
        <v>11</v>
      </c>
      <c r="E52" s="2">
        <v>3.825</v>
      </c>
      <c r="F52" s="2">
        <v>2.486</v>
      </c>
      <c r="G52" s="2">
        <v>3.825</v>
      </c>
      <c r="H52" s="2">
        <f t="shared" si="5"/>
        <v>4.25</v>
      </c>
      <c r="I52" s="2">
        <f t="shared" si="6"/>
        <v>92.72727272727273</v>
      </c>
      <c r="L52" s="3">
        <f>(L51+L53)/2</f>
        <v>3.825</v>
      </c>
      <c r="M52" s="2">
        <f t="shared" si="7"/>
        <v>4.25</v>
      </c>
      <c r="N52" s="2">
        <f t="shared" si="8"/>
        <v>92.72727272727273</v>
      </c>
      <c r="O52" s="2">
        <v>2.417</v>
      </c>
      <c r="P52" s="2">
        <f t="shared" si="9"/>
        <v>52.73454545454545</v>
      </c>
    </row>
    <row r="53" spans="1:16" ht="12.75">
      <c r="A53" s="1">
        <v>1434</v>
      </c>
      <c r="B53" s="6">
        <v>171.02999999999997</v>
      </c>
      <c r="C53" s="8">
        <v>134.324489892088</v>
      </c>
      <c r="D53" s="6">
        <v>11</v>
      </c>
      <c r="F53" s="2">
        <v>2.325</v>
      </c>
      <c r="G53" s="11">
        <f>G52-(1/5)*(G$52-G$57)</f>
        <v>3.8200000000000003</v>
      </c>
      <c r="H53" s="2">
        <f t="shared" si="5"/>
        <v>4.244444444444445</v>
      </c>
      <c r="I53" s="2">
        <f t="shared" si="6"/>
        <v>92.60606060606062</v>
      </c>
      <c r="L53" s="2">
        <v>3.6</v>
      </c>
      <c r="M53" s="2">
        <f t="shared" si="7"/>
        <v>4</v>
      </c>
      <c r="N53" s="2">
        <f t="shared" si="8"/>
        <v>87.27272727272727</v>
      </c>
      <c r="O53" s="3">
        <f>(O52+O54)/2</f>
        <v>2.27</v>
      </c>
      <c r="P53" s="2">
        <f t="shared" si="9"/>
        <v>49.527272727272724</v>
      </c>
    </row>
    <row r="54" spans="1:16" ht="12.75">
      <c r="A54" s="1">
        <v>1435</v>
      </c>
      <c r="B54" s="6">
        <v>138.23000000000002</v>
      </c>
      <c r="C54" s="8">
        <v>108.56384399101522</v>
      </c>
      <c r="D54" s="6">
        <v>11</v>
      </c>
      <c r="F54" s="2">
        <v>2.183</v>
      </c>
      <c r="G54" s="11">
        <f>G53-(1/5)*(G$52-G$57)</f>
        <v>3.8150000000000004</v>
      </c>
      <c r="H54" s="2">
        <f t="shared" si="5"/>
        <v>4.23888888888889</v>
      </c>
      <c r="I54" s="2">
        <f t="shared" si="6"/>
        <v>92.48484848484851</v>
      </c>
      <c r="L54" s="2">
        <v>3.6</v>
      </c>
      <c r="M54" s="2">
        <f t="shared" si="7"/>
        <v>4</v>
      </c>
      <c r="N54" s="2">
        <f t="shared" si="8"/>
        <v>87.27272727272727</v>
      </c>
      <c r="O54" s="2">
        <v>2.123</v>
      </c>
      <c r="P54" s="2">
        <f t="shared" si="9"/>
        <v>46.32</v>
      </c>
    </row>
    <row r="55" spans="1:16" ht="12.75">
      <c r="A55" s="1">
        <v>1436</v>
      </c>
      <c r="B55" s="6">
        <v>122.42</v>
      </c>
      <c r="C55" s="8">
        <v>96.14689851247978</v>
      </c>
      <c r="D55" s="6">
        <v>11</v>
      </c>
      <c r="F55" s="2">
        <v>2.142</v>
      </c>
      <c r="G55" s="11">
        <f>G54-(1/5)*(G$52-G$57)</f>
        <v>3.8100000000000005</v>
      </c>
      <c r="H55" s="2">
        <f t="shared" si="5"/>
        <v>4.233333333333334</v>
      </c>
      <c r="I55" s="2">
        <f t="shared" si="6"/>
        <v>92.36363636363639</v>
      </c>
      <c r="L55" s="11">
        <f>L54-(1/4)*(L$54-L$58)</f>
        <v>3.4875</v>
      </c>
      <c r="M55" s="2">
        <f t="shared" si="7"/>
        <v>3.875</v>
      </c>
      <c r="N55" s="2">
        <f t="shared" si="8"/>
        <v>84.54545454545455</v>
      </c>
      <c r="O55" s="2">
        <v>2.083</v>
      </c>
      <c r="P55" s="2">
        <f t="shared" si="9"/>
        <v>45.44727272727273</v>
      </c>
    </row>
    <row r="56" spans="1:16" ht="12.75">
      <c r="A56" s="1">
        <v>1437</v>
      </c>
      <c r="B56" s="6">
        <v>140.38</v>
      </c>
      <c r="C56" s="8">
        <v>110.25242291440868</v>
      </c>
      <c r="D56" s="6">
        <v>11</v>
      </c>
      <c r="F56" s="2">
        <v>2.054</v>
      </c>
      <c r="G56" s="11">
        <f>G55-(1/5)*(G$52-G$57)</f>
        <v>3.8050000000000006</v>
      </c>
      <c r="H56" s="2">
        <f t="shared" si="5"/>
        <v>4.227777777777779</v>
      </c>
      <c r="I56" s="2">
        <f t="shared" si="6"/>
        <v>92.24242424242426</v>
      </c>
      <c r="L56" s="11">
        <f>L55-(1/4)*(L$54-L$58)</f>
        <v>3.375</v>
      </c>
      <c r="M56" s="2">
        <f t="shared" si="7"/>
        <v>3.75</v>
      </c>
      <c r="N56" s="2">
        <f t="shared" si="8"/>
        <v>81.81818181818181</v>
      </c>
      <c r="O56" s="2">
        <v>2</v>
      </c>
      <c r="P56" s="2">
        <f t="shared" si="9"/>
        <v>43.63636363636363</v>
      </c>
    </row>
    <row r="57" spans="1:16" ht="12.75">
      <c r="A57" s="1">
        <v>1438</v>
      </c>
      <c r="B57" s="6">
        <v>221.9</v>
      </c>
      <c r="C57" s="8">
        <v>174.27705260512388</v>
      </c>
      <c r="D57" s="6">
        <v>11</v>
      </c>
      <c r="F57" s="2">
        <v>2.476</v>
      </c>
      <c r="G57" s="2">
        <v>3.8</v>
      </c>
      <c r="H57" s="2">
        <f t="shared" si="5"/>
        <v>4.222222222222222</v>
      </c>
      <c r="I57" s="2">
        <f t="shared" si="6"/>
        <v>92.12121212121212</v>
      </c>
      <c r="L57" s="11">
        <f>L56-(1/4)*(L$54-L$58)</f>
        <v>3.2625</v>
      </c>
      <c r="M57" s="2">
        <f t="shared" si="7"/>
        <v>3.6250000000000004</v>
      </c>
      <c r="N57" s="2">
        <f t="shared" si="8"/>
        <v>79.09090909090911</v>
      </c>
      <c r="O57" s="3">
        <f>(O56+O58)/2</f>
        <v>2.0625</v>
      </c>
      <c r="P57" s="2">
        <f t="shared" si="9"/>
        <v>45</v>
      </c>
    </row>
    <row r="58" spans="1:16" ht="12.75">
      <c r="A58" s="1">
        <v>1439</v>
      </c>
      <c r="B58" s="6">
        <v>255.56</v>
      </c>
      <c r="C58" s="8">
        <v>200.71313007555412</v>
      </c>
      <c r="D58" s="6">
        <v>11</v>
      </c>
      <c r="E58" s="2">
        <v>3.75</v>
      </c>
      <c r="F58" s="2">
        <v>2.196</v>
      </c>
      <c r="G58" s="2">
        <v>3.775</v>
      </c>
      <c r="H58" s="2">
        <f t="shared" si="5"/>
        <v>4.194444444444445</v>
      </c>
      <c r="I58" s="2">
        <f t="shared" si="6"/>
        <v>91.51515151515152</v>
      </c>
      <c r="J58" s="2">
        <v>3.8</v>
      </c>
      <c r="K58" s="2">
        <f>J58*(30/27)</f>
        <v>4.222222222222222</v>
      </c>
      <c r="L58" s="2">
        <v>3.15</v>
      </c>
      <c r="M58" s="2">
        <f t="shared" si="7"/>
        <v>3.5</v>
      </c>
      <c r="N58" s="2">
        <f t="shared" si="8"/>
        <v>76.36363636363636</v>
      </c>
      <c r="O58" s="2">
        <v>2.125</v>
      </c>
      <c r="P58" s="2">
        <f t="shared" si="9"/>
        <v>46.36363636363637</v>
      </c>
    </row>
    <row r="59" spans="1:16" ht="12.75">
      <c r="A59" s="1">
        <v>1440</v>
      </c>
      <c r="B59" s="6">
        <v>162.02</v>
      </c>
      <c r="C59" s="8">
        <v>127.24816612475065</v>
      </c>
      <c r="D59" s="6">
        <v>11</v>
      </c>
      <c r="E59" s="2">
        <v>3.7</v>
      </c>
      <c r="F59" s="2">
        <v>2.538</v>
      </c>
      <c r="G59" s="2">
        <v>3.7</v>
      </c>
      <c r="H59" s="2">
        <f t="shared" si="5"/>
        <v>4.111111111111112</v>
      </c>
      <c r="I59" s="2">
        <f t="shared" si="6"/>
        <v>89.6969696969697</v>
      </c>
      <c r="L59" s="11">
        <f>L58+(1/3)*(L$61-L$58)</f>
        <v>3.4876666666666667</v>
      </c>
      <c r="M59" s="2">
        <f t="shared" si="7"/>
        <v>3.8751851851851855</v>
      </c>
      <c r="N59" s="2">
        <f t="shared" si="8"/>
        <v>84.54949494949496</v>
      </c>
      <c r="O59" s="2">
        <v>2.125</v>
      </c>
      <c r="P59" s="2">
        <f t="shared" si="9"/>
        <v>46.36363636363637</v>
      </c>
    </row>
    <row r="60" spans="1:16" ht="12.75">
      <c r="A60" s="1">
        <v>1441</v>
      </c>
      <c r="B60" s="6">
        <v>158.99</v>
      </c>
      <c r="C60" s="8">
        <v>124.86844792108447</v>
      </c>
      <c r="D60" s="6">
        <v>11</v>
      </c>
      <c r="E60" s="2">
        <v>3.4</v>
      </c>
      <c r="F60" s="2">
        <v>2.08</v>
      </c>
      <c r="G60" s="2">
        <v>3.4</v>
      </c>
      <c r="H60" s="2">
        <f t="shared" si="5"/>
        <v>3.7777777777777777</v>
      </c>
      <c r="I60" s="2">
        <f t="shared" si="6"/>
        <v>82.42424242424242</v>
      </c>
      <c r="J60" s="2">
        <v>4.2</v>
      </c>
      <c r="K60" s="2">
        <f>J60*(30/27)</f>
        <v>4.666666666666667</v>
      </c>
      <c r="L60" s="11">
        <f>L59+(1/3)*(L$61-L$58)</f>
        <v>3.8253333333333335</v>
      </c>
      <c r="M60" s="2">
        <f t="shared" si="7"/>
        <v>4.250370370370371</v>
      </c>
      <c r="N60" s="2">
        <f t="shared" si="8"/>
        <v>92.73535353535355</v>
      </c>
      <c r="O60" s="2">
        <v>2.063</v>
      </c>
      <c r="P60" s="2">
        <f t="shared" si="9"/>
        <v>45.010909090909095</v>
      </c>
    </row>
    <row r="61" spans="1:16" ht="12.75">
      <c r="A61" s="1">
        <v>1442</v>
      </c>
      <c r="B61" s="6">
        <v>139.36</v>
      </c>
      <c r="C61" s="8">
        <v>109.45132965772899</v>
      </c>
      <c r="D61" s="6">
        <v>11</v>
      </c>
      <c r="E61" s="2">
        <v>4</v>
      </c>
      <c r="F61" s="2">
        <v>2.316</v>
      </c>
      <c r="G61" s="2">
        <v>4</v>
      </c>
      <c r="H61" s="2">
        <f t="shared" si="5"/>
        <v>4.444444444444445</v>
      </c>
      <c r="I61" s="2">
        <f t="shared" si="6"/>
        <v>96.96969696969698</v>
      </c>
      <c r="L61" s="2">
        <v>4.163</v>
      </c>
      <c r="M61" s="2">
        <f t="shared" si="7"/>
        <v>4.625555555555556</v>
      </c>
      <c r="N61" s="2">
        <f t="shared" si="8"/>
        <v>100.92121212121214</v>
      </c>
      <c r="O61" s="2">
        <v>2.25</v>
      </c>
      <c r="P61" s="2">
        <f t="shared" si="9"/>
        <v>49.09090909090909</v>
      </c>
    </row>
    <row r="62" spans="1:16" ht="12.75">
      <c r="A62" s="1">
        <v>1443</v>
      </c>
      <c r="B62" s="6">
        <v>178.33</v>
      </c>
      <c r="C62" s="8">
        <v>140.05780437616826</v>
      </c>
      <c r="D62" s="6">
        <v>11</v>
      </c>
      <c r="E62" s="2">
        <v>3.567</v>
      </c>
      <c r="F62" s="2">
        <v>2.65</v>
      </c>
      <c r="G62" s="2">
        <v>3.3</v>
      </c>
      <c r="H62" s="2">
        <f t="shared" si="5"/>
        <v>3.6666666666666665</v>
      </c>
      <c r="I62" s="2">
        <f t="shared" si="6"/>
        <v>80</v>
      </c>
      <c r="J62" s="2">
        <v>4.163</v>
      </c>
      <c r="K62" s="2">
        <f>J62*(30/27)</f>
        <v>4.625555555555556</v>
      </c>
      <c r="L62" s="2">
        <v>3.55</v>
      </c>
      <c r="M62" s="2">
        <f t="shared" si="7"/>
        <v>3.9444444444444446</v>
      </c>
      <c r="N62" s="2">
        <f t="shared" si="8"/>
        <v>86.06060606060606</v>
      </c>
      <c r="O62" s="3">
        <f>(O61+O63)/2</f>
        <v>2.25</v>
      </c>
      <c r="P62" s="2">
        <f t="shared" si="9"/>
        <v>49.09090909090909</v>
      </c>
    </row>
    <row r="63" spans="1:16" ht="12.75">
      <c r="A63" s="1">
        <v>1444</v>
      </c>
      <c r="B63" s="6">
        <v>130.42000000000002</v>
      </c>
      <c r="C63" s="8">
        <v>102.42998287859513</v>
      </c>
      <c r="D63" s="6">
        <v>11</v>
      </c>
      <c r="E63" s="2">
        <v>4.225</v>
      </c>
      <c r="F63" s="2">
        <v>2.291</v>
      </c>
      <c r="G63" s="2">
        <v>3.5</v>
      </c>
      <c r="H63" s="2">
        <f t="shared" si="5"/>
        <v>3.8888888888888893</v>
      </c>
      <c r="I63" s="2">
        <f t="shared" si="6"/>
        <v>84.84848484848486</v>
      </c>
      <c r="L63" s="3">
        <f>(L62+L64)/2</f>
        <v>3.6595</v>
      </c>
      <c r="M63" s="2">
        <f t="shared" si="7"/>
        <v>4.066111111111112</v>
      </c>
      <c r="N63" s="2">
        <f t="shared" si="8"/>
        <v>88.71515151515153</v>
      </c>
      <c r="O63" s="2">
        <v>2.25</v>
      </c>
      <c r="P63" s="2">
        <f t="shared" si="9"/>
        <v>49.09090909090909</v>
      </c>
    </row>
    <row r="64" spans="1:16" ht="12.75">
      <c r="A64" s="1">
        <v>1445</v>
      </c>
      <c r="B64" s="6">
        <v>119.22</v>
      </c>
      <c r="C64" s="8">
        <v>93.63366476603365</v>
      </c>
      <c r="D64" s="6">
        <v>11</v>
      </c>
      <c r="E64" s="2">
        <v>3.25</v>
      </c>
      <c r="F64" s="2">
        <v>2.46</v>
      </c>
      <c r="G64" s="2">
        <v>3.25</v>
      </c>
      <c r="H64" s="2">
        <f t="shared" si="5"/>
        <v>3.611111111111111</v>
      </c>
      <c r="I64" s="2">
        <f t="shared" si="6"/>
        <v>78.78787878787878</v>
      </c>
      <c r="L64" s="2">
        <v>3.769</v>
      </c>
      <c r="M64" s="2">
        <f t="shared" si="7"/>
        <v>4.187777777777778</v>
      </c>
      <c r="N64" s="2">
        <f t="shared" si="8"/>
        <v>91.36969696969697</v>
      </c>
      <c r="O64" s="2">
        <v>2.4</v>
      </c>
      <c r="P64" s="2">
        <f t="shared" si="9"/>
        <v>52.36363636363637</v>
      </c>
    </row>
    <row r="65" spans="1:16" ht="12.75">
      <c r="A65" s="1">
        <v>1446</v>
      </c>
      <c r="B65" s="6">
        <v>144.25</v>
      </c>
      <c r="C65" s="8">
        <v>113.29186497651698</v>
      </c>
      <c r="D65" s="6">
        <v>11</v>
      </c>
      <c r="E65" s="2">
        <v>3.458</v>
      </c>
      <c r="F65" s="2">
        <v>2.625</v>
      </c>
      <c r="G65" s="2">
        <v>3.339</v>
      </c>
      <c r="H65" s="2">
        <f t="shared" si="5"/>
        <v>3.71</v>
      </c>
      <c r="I65" s="2">
        <f t="shared" si="6"/>
        <v>80.94545454545454</v>
      </c>
      <c r="J65" s="2">
        <v>3.55</v>
      </c>
      <c r="K65" s="2">
        <f>J65*(30/27)</f>
        <v>3.9444444444444446</v>
      </c>
      <c r="L65" s="3">
        <f>(L64+L66)/2</f>
        <v>3.6345</v>
      </c>
      <c r="M65" s="2">
        <f t="shared" si="7"/>
        <v>4.038333333333334</v>
      </c>
      <c r="N65" s="2">
        <f t="shared" si="8"/>
        <v>88.10909090909092</v>
      </c>
      <c r="O65" s="2">
        <v>2.4</v>
      </c>
      <c r="P65" s="2">
        <f t="shared" si="9"/>
        <v>52.36363636363637</v>
      </c>
    </row>
    <row r="66" spans="1:16" ht="12.75">
      <c r="A66" s="1">
        <v>1447</v>
      </c>
      <c r="B66" s="6">
        <v>161.01000000000002</v>
      </c>
      <c r="C66" s="8">
        <v>126.4549267235286</v>
      </c>
      <c r="D66" s="6">
        <v>11</v>
      </c>
      <c r="E66" s="2">
        <v>3.35</v>
      </c>
      <c r="G66" s="2">
        <v>3.4</v>
      </c>
      <c r="H66" s="2">
        <f t="shared" si="5"/>
        <v>3.7777777777777777</v>
      </c>
      <c r="I66" s="2">
        <f t="shared" si="6"/>
        <v>82.42424242424242</v>
      </c>
      <c r="J66" s="2">
        <v>3.425</v>
      </c>
      <c r="K66" s="2">
        <f>J66*(30/27)</f>
        <v>3.8055555555555554</v>
      </c>
      <c r="L66" s="2">
        <v>3.5</v>
      </c>
      <c r="M66" s="2">
        <f t="shared" si="7"/>
        <v>3.8888888888888893</v>
      </c>
      <c r="N66" s="2">
        <f t="shared" si="8"/>
        <v>84.84848484848486</v>
      </c>
      <c r="O66" s="3">
        <f>(O65+O67)/2</f>
        <v>2.2</v>
      </c>
      <c r="P66" s="2">
        <f t="shared" si="9"/>
        <v>48</v>
      </c>
    </row>
    <row r="67" spans="1:16" ht="12.75">
      <c r="A67" s="1">
        <v>1448</v>
      </c>
      <c r="B67" s="6">
        <v>144.93</v>
      </c>
      <c r="C67" s="8">
        <v>113.82592714763679</v>
      </c>
      <c r="D67" s="6">
        <v>11</v>
      </c>
      <c r="E67" s="2">
        <v>3.443</v>
      </c>
      <c r="F67" s="2">
        <v>2.545</v>
      </c>
      <c r="G67" s="2">
        <v>3.4</v>
      </c>
      <c r="H67" s="2">
        <f t="shared" si="5"/>
        <v>3.7777777777777777</v>
      </c>
      <c r="I67" s="2">
        <f t="shared" si="6"/>
        <v>82.42424242424242</v>
      </c>
      <c r="J67" s="2">
        <v>3.85</v>
      </c>
      <c r="K67" s="2">
        <f>J67*(30/27)</f>
        <v>4.277777777777778</v>
      </c>
      <c r="L67" s="11">
        <f>L66+(1/5)*(L$71-$L66)</f>
        <v>3.52</v>
      </c>
      <c r="M67" s="2">
        <f t="shared" si="7"/>
        <v>3.9111111111111114</v>
      </c>
      <c r="N67" s="2">
        <f t="shared" si="8"/>
        <v>85.33333333333334</v>
      </c>
      <c r="O67" s="2">
        <v>2</v>
      </c>
      <c r="P67" s="2">
        <f t="shared" si="9"/>
        <v>43.63636363636363</v>
      </c>
    </row>
    <row r="68" spans="1:16" ht="12.75">
      <c r="A68" s="1">
        <v>1449</v>
      </c>
      <c r="B68" s="6">
        <v>118.42</v>
      </c>
      <c r="C68" s="8">
        <v>93.00535632942211</v>
      </c>
      <c r="D68" s="6">
        <v>11</v>
      </c>
      <c r="E68" s="2">
        <v>3.4</v>
      </c>
      <c r="F68" s="2">
        <v>2.423</v>
      </c>
      <c r="G68" s="2">
        <v>3.4</v>
      </c>
      <c r="H68" s="2">
        <f t="shared" si="5"/>
        <v>3.7777777777777777</v>
      </c>
      <c r="I68" s="2">
        <f t="shared" si="6"/>
        <v>82.42424242424242</v>
      </c>
      <c r="J68" s="2">
        <v>4</v>
      </c>
      <c r="K68" s="2">
        <f>J68*(30/27)</f>
        <v>4.444444444444445</v>
      </c>
      <c r="L68" s="11">
        <f>L67+(1/5)*(L$71-$L67)</f>
        <v>3.536</v>
      </c>
      <c r="M68" s="2">
        <f t="shared" si="7"/>
        <v>3.9288888888888893</v>
      </c>
      <c r="N68" s="2">
        <f t="shared" si="8"/>
        <v>85.72121212121213</v>
      </c>
      <c r="O68" s="2">
        <v>2.25</v>
      </c>
      <c r="P68" s="2">
        <f t="shared" si="9"/>
        <v>49.09090909090909</v>
      </c>
    </row>
    <row r="69" spans="1:16" ht="12.75">
      <c r="A69" s="1">
        <v>1450</v>
      </c>
      <c r="B69" s="6">
        <v>128.84</v>
      </c>
      <c r="C69" s="8">
        <v>101.18907371628734</v>
      </c>
      <c r="D69" s="6">
        <v>11</v>
      </c>
      <c r="E69" s="2">
        <v>3.9</v>
      </c>
      <c r="G69" s="2">
        <v>3.9</v>
      </c>
      <c r="H69" s="2">
        <f t="shared" si="5"/>
        <v>4.333333333333333</v>
      </c>
      <c r="I69" s="2">
        <f t="shared" si="6"/>
        <v>94.54545454545455</v>
      </c>
      <c r="J69" s="2">
        <v>4</v>
      </c>
      <c r="K69" s="2">
        <f>J69*(30/27)</f>
        <v>4.444444444444445</v>
      </c>
      <c r="L69" s="11">
        <f>L68+(1/5)*(L$71-$L68)</f>
        <v>3.5488</v>
      </c>
      <c r="M69" s="2">
        <f t="shared" si="7"/>
        <v>3.9431111111111115</v>
      </c>
      <c r="N69" s="2">
        <f t="shared" si="8"/>
        <v>86.03151515151517</v>
      </c>
      <c r="O69" s="3">
        <f>(O68+O70)/2</f>
        <v>2.2865</v>
      </c>
      <c r="P69" s="2">
        <f t="shared" si="9"/>
        <v>49.88727272727272</v>
      </c>
    </row>
    <row r="70" spans="1:16" ht="12.75">
      <c r="A70" s="1">
        <v>1451</v>
      </c>
      <c r="B70" s="6">
        <v>126.94</v>
      </c>
      <c r="C70" s="8">
        <v>99.69684117933494</v>
      </c>
      <c r="D70" s="6">
        <v>11</v>
      </c>
      <c r="E70" s="2">
        <v>3.369</v>
      </c>
      <c r="F70" s="2">
        <v>2.282</v>
      </c>
      <c r="G70" s="2">
        <v>3.55</v>
      </c>
      <c r="H70" s="2">
        <f t="shared" si="5"/>
        <v>3.9444444444444446</v>
      </c>
      <c r="I70" s="2">
        <f t="shared" si="6"/>
        <v>86.06060606060606</v>
      </c>
      <c r="L70" s="11">
        <f>L69+(1/5)*(L$71-$L69)</f>
        <v>3.55904</v>
      </c>
      <c r="M70" s="2">
        <f t="shared" si="7"/>
        <v>3.954488888888889</v>
      </c>
      <c r="N70" s="2">
        <f t="shared" si="8"/>
        <v>86.27975757575759</v>
      </c>
      <c r="O70" s="2">
        <v>2.323</v>
      </c>
      <c r="P70" s="2">
        <f t="shared" si="9"/>
        <v>50.68363636363636</v>
      </c>
    </row>
    <row r="71" spans="1:16" ht="12.75">
      <c r="A71" s="1">
        <v>1452</v>
      </c>
      <c r="B71" s="6">
        <v>122.05000000000001</v>
      </c>
      <c r="C71" s="8">
        <v>95.85630586054695</v>
      </c>
      <c r="D71" s="6">
        <v>11</v>
      </c>
      <c r="E71" s="2">
        <v>4.217</v>
      </c>
      <c r="F71" s="2">
        <v>2.637</v>
      </c>
      <c r="G71" s="2">
        <v>3.15</v>
      </c>
      <c r="H71" s="2">
        <f t="shared" si="5"/>
        <v>3.5</v>
      </c>
      <c r="I71" s="2">
        <f t="shared" si="6"/>
        <v>76.36363636363636</v>
      </c>
      <c r="L71" s="2">
        <v>3.6</v>
      </c>
      <c r="M71" s="2">
        <f t="shared" si="7"/>
        <v>4</v>
      </c>
      <c r="N71" s="2">
        <f t="shared" si="8"/>
        <v>87.27272727272727</v>
      </c>
      <c r="O71" s="2">
        <f>(2.75+2.875)/2</f>
        <v>2.8125</v>
      </c>
      <c r="P71" s="2">
        <f t="shared" si="9"/>
        <v>61.36363636363637</v>
      </c>
    </row>
    <row r="72" spans="1:16" ht="12.75">
      <c r="A72" s="1">
        <v>1453</v>
      </c>
      <c r="B72" s="6">
        <v>134.4</v>
      </c>
      <c r="C72" s="8">
        <v>105.55581735073748</v>
      </c>
      <c r="D72" s="6">
        <v>11</v>
      </c>
      <c r="E72" s="2">
        <v>3.15</v>
      </c>
      <c r="F72" s="2">
        <v>2.07</v>
      </c>
      <c r="G72" s="2">
        <v>3.15</v>
      </c>
      <c r="H72" s="2">
        <f t="shared" si="5"/>
        <v>3.5</v>
      </c>
      <c r="I72" s="2">
        <f t="shared" si="6"/>
        <v>76.36363636363636</v>
      </c>
      <c r="O72" s="2">
        <f>(1.875+1.813+1.75)/3</f>
        <v>1.8126666666666666</v>
      </c>
      <c r="P72" s="2">
        <f t="shared" si="9"/>
        <v>39.549090909090914</v>
      </c>
    </row>
    <row r="73" spans="1:16" ht="12.75">
      <c r="A73" s="1">
        <v>1454</v>
      </c>
      <c r="B73" s="6">
        <v>133.87</v>
      </c>
      <c r="C73" s="8">
        <v>105.13956301148235</v>
      </c>
      <c r="D73" s="6">
        <v>11</v>
      </c>
      <c r="E73" s="2">
        <v>3.333</v>
      </c>
      <c r="G73" s="3">
        <f>(G72+G74)/2</f>
        <v>3.275</v>
      </c>
      <c r="H73" s="2">
        <f>G73*(30/27)</f>
        <v>3.638888888888889</v>
      </c>
      <c r="I73" s="2">
        <f>(H73*240)/D73</f>
        <v>79.39393939393939</v>
      </c>
      <c r="O73" s="3">
        <f>(O72+O74)/2</f>
        <v>2.1373333333333333</v>
      </c>
      <c r="P73" s="2">
        <f t="shared" si="9"/>
        <v>46.63272727272727</v>
      </c>
    </row>
    <row r="74" spans="1:16" ht="12.75">
      <c r="A74" s="1">
        <v>1455</v>
      </c>
      <c r="B74" s="6">
        <v>122.37</v>
      </c>
      <c r="C74" s="8">
        <v>96.10762923519157</v>
      </c>
      <c r="D74" s="6">
        <v>11</v>
      </c>
      <c r="E74" s="2">
        <v>3.544</v>
      </c>
      <c r="G74" s="2">
        <v>3.4</v>
      </c>
      <c r="H74" s="2">
        <f>G74*(30/27)</f>
        <v>3.7777777777777777</v>
      </c>
      <c r="I74" s="2">
        <f>(H74*240)/D74</f>
        <v>82.42424242424242</v>
      </c>
      <c r="O74" s="2">
        <v>2.462</v>
      </c>
      <c r="P74" s="2">
        <f t="shared" si="9"/>
        <v>53.71636363636364</v>
      </c>
    </row>
    <row r="75" spans="1:16" ht="12.75">
      <c r="A75" s="1">
        <v>1456</v>
      </c>
      <c r="B75" s="6">
        <v>151.34</v>
      </c>
      <c r="C75" s="8">
        <v>118.86024849598668</v>
      </c>
      <c r="D75" s="6">
        <v>11</v>
      </c>
      <c r="E75" s="2">
        <v>3.5</v>
      </c>
      <c r="F75" s="2">
        <v>2.463</v>
      </c>
      <c r="G75" s="11">
        <f>G74-(1/5)*(G$74-G$79)</f>
        <v>3.3</v>
      </c>
      <c r="H75" s="2">
        <f>G75*(30/27)</f>
        <v>3.6666666666666665</v>
      </c>
      <c r="I75" s="2">
        <f>(H75*240)/D75</f>
        <v>80</v>
      </c>
      <c r="O75" s="2">
        <v>1.898</v>
      </c>
      <c r="P75" s="2">
        <f t="shared" si="9"/>
        <v>41.41090909090909</v>
      </c>
    </row>
    <row r="76" spans="1:16" ht="12.75">
      <c r="A76" s="1">
        <v>1457</v>
      </c>
      <c r="B76" s="6">
        <v>165.25</v>
      </c>
      <c r="C76" s="8">
        <v>129.7849614375697</v>
      </c>
      <c r="D76" s="6">
        <v>11</v>
      </c>
      <c r="G76" s="11">
        <f>G75-(1/5)*(G$74-G$79)</f>
        <v>3.1999999999999997</v>
      </c>
      <c r="H76" s="2">
        <f>G76*(30/27)</f>
        <v>3.5555555555555554</v>
      </c>
      <c r="I76" s="2">
        <f>(H76*240)/D76</f>
        <v>77.57575757575756</v>
      </c>
      <c r="O76" s="11">
        <f>O75-(1/3)*(O$76-O$78)</f>
        <v>1.861</v>
      </c>
      <c r="P76" s="2">
        <f t="shared" si="9"/>
        <v>40.60363636363636</v>
      </c>
    </row>
    <row r="77" spans="1:16" ht="12.75">
      <c r="A77" s="1">
        <v>1458</v>
      </c>
      <c r="B77" s="6">
        <v>152.79000000000002</v>
      </c>
      <c r="C77" s="8">
        <v>119.9990575373451</v>
      </c>
      <c r="D77" s="6">
        <v>11</v>
      </c>
      <c r="E77" s="2">
        <v>3.2</v>
      </c>
      <c r="F77" s="2">
        <v>1.666</v>
      </c>
      <c r="G77" s="11">
        <f>G76-(1/5)*(G$74-G$79)</f>
        <v>3.0999999999999996</v>
      </c>
      <c r="H77" s="2">
        <f>G77*(30/27)</f>
        <v>3.444444444444444</v>
      </c>
      <c r="I77" s="2">
        <f>(H77*240)/D77</f>
        <v>75.15151515151514</v>
      </c>
      <c r="O77" s="11">
        <f>O76-(1/3)*(O$76-O$78)</f>
        <v>1.824</v>
      </c>
      <c r="P77" s="2">
        <f t="shared" si="9"/>
        <v>39.79636363636364</v>
      </c>
    </row>
    <row r="78" spans="1:16" ht="12.75">
      <c r="A78" s="1">
        <v>1459</v>
      </c>
      <c r="B78" s="6">
        <v>134.53</v>
      </c>
      <c r="C78" s="8">
        <v>105.65791747168687</v>
      </c>
      <c r="D78" s="6">
        <v>11</v>
      </c>
      <c r="E78" s="2">
        <v>2.981</v>
      </c>
      <c r="F78" s="2">
        <v>2.004</v>
      </c>
      <c r="G78" s="11">
        <f>G77-(1/5)*(G$74-G$79)</f>
        <v>2.9999999999999996</v>
      </c>
      <c r="H78" s="2">
        <f>G78*(30/27)</f>
        <v>3.333333333333333</v>
      </c>
      <c r="I78" s="2">
        <f>(H78*240)/D78</f>
        <v>72.72727272727272</v>
      </c>
      <c r="O78" s="2">
        <v>1.75</v>
      </c>
      <c r="P78" s="2">
        <f t="shared" si="9"/>
        <v>38.18181818181818</v>
      </c>
    </row>
    <row r="79" spans="1:16" ht="12.75">
      <c r="A79" s="1">
        <v>1460</v>
      </c>
      <c r="B79" s="6">
        <v>145.28</v>
      </c>
      <c r="C79" s="8">
        <v>114.10081208865432</v>
      </c>
      <c r="D79" s="6">
        <v>11</v>
      </c>
      <c r="E79" s="2">
        <v>2.9</v>
      </c>
      <c r="G79" s="2">
        <v>2.9</v>
      </c>
      <c r="H79" s="2">
        <f>G79*(30/27)</f>
        <v>3.2222222222222223</v>
      </c>
      <c r="I79" s="2">
        <f>(H79*240)/D79</f>
        <v>70.30303030303031</v>
      </c>
      <c r="O79" s="3">
        <f>(O78+O80)/2</f>
        <v>2.0575</v>
      </c>
      <c r="P79" s="2">
        <f t="shared" si="9"/>
        <v>44.89090909090909</v>
      </c>
    </row>
    <row r="80" spans="1:16" ht="12.75">
      <c r="A80" s="1">
        <v>1461</v>
      </c>
      <c r="B80" s="6">
        <v>129.24</v>
      </c>
      <c r="C80" s="8">
        <v>101.5032279345931</v>
      </c>
      <c r="D80" s="6">
        <v>11</v>
      </c>
      <c r="E80" s="2">
        <v>3.25</v>
      </c>
      <c r="F80" s="2">
        <v>2.548</v>
      </c>
      <c r="G80" s="2">
        <v>3.5</v>
      </c>
      <c r="H80" s="2">
        <f>G80*(30/27)</f>
        <v>3.8888888888888893</v>
      </c>
      <c r="I80" s="2">
        <f>(H80*240)/D80</f>
        <v>84.84848484848486</v>
      </c>
      <c r="O80" s="2">
        <v>2.365</v>
      </c>
      <c r="P80" s="2">
        <f t="shared" si="9"/>
        <v>51.6</v>
      </c>
    </row>
    <row r="81" spans="1:16" ht="12.75">
      <c r="A81" s="1">
        <v>1462</v>
      </c>
      <c r="B81" s="6">
        <v>120.67</v>
      </c>
      <c r="C81" s="8">
        <v>94.77247380739206</v>
      </c>
      <c r="D81" s="6">
        <v>11</v>
      </c>
      <c r="F81" s="2">
        <v>2.775</v>
      </c>
      <c r="O81" s="2">
        <v>2.546</v>
      </c>
      <c r="P81" s="2">
        <f t="shared" si="9"/>
        <v>55.54909090909091</v>
      </c>
    </row>
    <row r="82" spans="1:16" ht="12.75">
      <c r="A82" s="1">
        <v>1463</v>
      </c>
      <c r="B82" s="6">
        <v>103.33</v>
      </c>
      <c r="C82" s="8">
        <v>81.15388844383709</v>
      </c>
      <c r="D82" s="6">
        <v>11</v>
      </c>
      <c r="F82" s="2">
        <v>2.412</v>
      </c>
      <c r="O82" s="2">
        <v>2.375</v>
      </c>
      <c r="P82" s="2">
        <f t="shared" si="9"/>
        <v>51.81818181818182</v>
      </c>
    </row>
    <row r="83" spans="1:16" ht="12.75">
      <c r="A83" s="1">
        <v>1464</v>
      </c>
      <c r="B83" s="6">
        <v>100.58999999999999</v>
      </c>
      <c r="C83" s="8">
        <v>79.00193204844258</v>
      </c>
      <c r="D83" s="6">
        <v>11</v>
      </c>
      <c r="F83" s="2">
        <v>2.692</v>
      </c>
      <c r="O83" s="3">
        <f>(O82+O84)/2</f>
        <v>2.1814999999999998</v>
      </c>
      <c r="P83" s="2">
        <f t="shared" si="9"/>
        <v>47.596363636363634</v>
      </c>
    </row>
    <row r="84" spans="1:16" ht="12.75">
      <c r="A84" s="1">
        <v>1465</v>
      </c>
      <c r="B84" s="6">
        <v>115.82</v>
      </c>
      <c r="C84" s="8">
        <v>90.96335391043463</v>
      </c>
      <c r="D84" s="6">
        <v>11</v>
      </c>
      <c r="F84" s="2">
        <v>2.019</v>
      </c>
      <c r="O84" s="2">
        <v>1.988</v>
      </c>
      <c r="P84" s="2">
        <f t="shared" si="9"/>
        <v>43.374545454545455</v>
      </c>
    </row>
    <row r="85" spans="1:16" ht="12.75">
      <c r="A85" s="1">
        <v>1466</v>
      </c>
      <c r="B85" s="6">
        <v>119.28</v>
      </c>
      <c r="C85" s="8">
        <v>93.68078789877951</v>
      </c>
      <c r="D85" s="6">
        <v>11</v>
      </c>
      <c r="O85" s="3">
        <f>(O84+O86)/2</f>
        <v>2.002</v>
      </c>
      <c r="P85" s="2">
        <f t="shared" si="9"/>
        <v>43.68</v>
      </c>
    </row>
    <row r="86" spans="1:16" ht="12.75">
      <c r="A86" s="1">
        <v>1467</v>
      </c>
      <c r="B86" s="6">
        <v>128.35</v>
      </c>
      <c r="C86" s="8">
        <v>100.80423479886275</v>
      </c>
      <c r="D86" s="6">
        <v>11</v>
      </c>
      <c r="E86" s="2">
        <v>3.125</v>
      </c>
      <c r="F86" s="2">
        <v>2.05</v>
      </c>
      <c r="O86" s="2">
        <v>2.016</v>
      </c>
      <c r="P86" s="2">
        <f t="shared" si="9"/>
        <v>43.98545454545455</v>
      </c>
    </row>
    <row r="87" spans="1:6" ht="12.75">
      <c r="A87" s="1">
        <v>1468</v>
      </c>
      <c r="B87" s="6">
        <v>120.08</v>
      </c>
      <c r="C87" s="8">
        <v>94.30909633539105</v>
      </c>
      <c r="D87" s="6">
        <v>11</v>
      </c>
      <c r="F87" s="2">
        <v>2.125</v>
      </c>
    </row>
    <row r="88" spans="1:4" ht="12.75">
      <c r="A88" s="1">
        <v>1469</v>
      </c>
      <c r="B88" s="6">
        <v>122.26</v>
      </c>
      <c r="C88" s="8">
        <v>96.02123682515747</v>
      </c>
      <c r="D88" s="6">
        <v>11</v>
      </c>
    </row>
    <row r="89" spans="1:4" ht="12.75">
      <c r="A89" s="1">
        <v>1470</v>
      </c>
      <c r="B89" s="6">
        <v>118.01</v>
      </c>
      <c r="C89" s="8">
        <v>92.6833482556587</v>
      </c>
      <c r="D89" s="6">
        <v>11</v>
      </c>
    </row>
    <row r="90" spans="1:4" ht="12.75">
      <c r="A90" s="1">
        <v>1471</v>
      </c>
      <c r="B90" s="6">
        <v>127.63999999999999</v>
      </c>
      <c r="C90" s="8">
        <v>100.24661106137003</v>
      </c>
      <c r="D90" s="6">
        <v>11</v>
      </c>
    </row>
    <row r="91" spans="1:4" ht="12.75">
      <c r="A91" s="1">
        <v>1472</v>
      </c>
      <c r="B91" s="6">
        <v>121.76</v>
      </c>
      <c r="C91" s="8">
        <v>95.62854405227526</v>
      </c>
      <c r="D91" s="6">
        <v>11</v>
      </c>
    </row>
    <row r="92" spans="1:4" ht="12.75">
      <c r="A92" s="1">
        <v>1473</v>
      </c>
      <c r="B92" s="6">
        <v>107.54</v>
      </c>
      <c r="C92" s="8">
        <v>84.46036159150529</v>
      </c>
      <c r="D92" s="6">
        <v>11</v>
      </c>
    </row>
    <row r="93" spans="1:4" ht="12.75">
      <c r="A93" s="1">
        <v>1474</v>
      </c>
      <c r="B93" s="6">
        <v>137.17000000000002</v>
      </c>
      <c r="C93" s="8">
        <v>107.73133531250491</v>
      </c>
      <c r="D93" s="6">
        <v>11</v>
      </c>
    </row>
    <row r="94" spans="1:4" ht="12.75">
      <c r="A94" s="1">
        <v>1475</v>
      </c>
      <c r="B94" s="6">
        <v>122.59</v>
      </c>
      <c r="C94" s="8">
        <v>96.28041405525974</v>
      </c>
      <c r="D94" s="6">
        <v>11</v>
      </c>
    </row>
    <row r="95" spans="1:4" ht="12.75">
      <c r="A95" s="1">
        <v>1476</v>
      </c>
      <c r="B95" s="6">
        <v>121.55</v>
      </c>
      <c r="C95" s="8">
        <v>95.46361308766474</v>
      </c>
      <c r="D95" s="6">
        <v>11</v>
      </c>
    </row>
    <row r="96" spans="1:4" ht="12.75">
      <c r="A96" s="1">
        <v>1477</v>
      </c>
      <c r="B96" s="6">
        <v>125.53000000000002</v>
      </c>
      <c r="C96" s="8">
        <v>98.58944755980713</v>
      </c>
      <c r="D96" s="6">
        <v>11</v>
      </c>
    </row>
    <row r="97" spans="1:4" ht="12.75">
      <c r="A97" s="1">
        <v>1478</v>
      </c>
      <c r="B97" s="6">
        <v>157</v>
      </c>
      <c r="C97" s="8">
        <v>123.30553068501328</v>
      </c>
      <c r="D97" s="6">
        <v>11</v>
      </c>
    </row>
    <row r="98" spans="1:4" ht="12.75">
      <c r="A98" s="1">
        <v>1479</v>
      </c>
      <c r="B98" s="6">
        <v>186.58</v>
      </c>
      <c r="C98" s="8">
        <v>146.5372351287247</v>
      </c>
      <c r="D98" s="6">
        <v>11</v>
      </c>
    </row>
    <row r="99" spans="1:4" ht="12.75">
      <c r="A99" s="1">
        <v>1480</v>
      </c>
      <c r="B99" s="6">
        <v>141.72</v>
      </c>
      <c r="C99" s="8">
        <v>111.304839545733</v>
      </c>
      <c r="D99" s="6">
        <v>11</v>
      </c>
    </row>
    <row r="100" spans="1:4" ht="12.75">
      <c r="A100" s="1">
        <v>1481</v>
      </c>
      <c r="B100" s="6">
        <v>171.55</v>
      </c>
      <c r="C100" s="8">
        <v>134.73289037588552</v>
      </c>
      <c r="D100" s="6">
        <v>11</v>
      </c>
    </row>
    <row r="101" spans="1:4" ht="12.75">
      <c r="A101" s="1">
        <v>1482</v>
      </c>
      <c r="B101" s="6">
        <v>243.84</v>
      </c>
      <c r="C101" s="8">
        <v>191.50841147919516</v>
      </c>
      <c r="D101" s="6">
        <v>11</v>
      </c>
    </row>
    <row r="102" spans="1:4" ht="12.75">
      <c r="A102" s="1">
        <v>1483</v>
      </c>
      <c r="B102" s="6">
        <v>277.57</v>
      </c>
      <c r="C102" s="8">
        <v>217.99946593782892</v>
      </c>
      <c r="D102" s="6">
        <v>11</v>
      </c>
    </row>
    <row r="103" spans="1:4" ht="12.75">
      <c r="A103" s="1">
        <v>1484</v>
      </c>
      <c r="B103" s="6">
        <v>168.22</v>
      </c>
      <c r="C103" s="8">
        <v>132.11755650849003</v>
      </c>
      <c r="D103" s="6">
        <v>11</v>
      </c>
    </row>
    <row r="104" spans="1:4" ht="12.75">
      <c r="A104" s="1">
        <v>1485</v>
      </c>
      <c r="B104" s="6">
        <v>143.13</v>
      </c>
      <c r="C104" s="8">
        <v>112.41223316526083</v>
      </c>
      <c r="D104" s="6">
        <v>11</v>
      </c>
    </row>
    <row r="105" spans="1:3" ht="12.75">
      <c r="A105" s="1">
        <v>1486</v>
      </c>
      <c r="B105" s="6">
        <v>187.03000000000003</v>
      </c>
      <c r="C105" s="8">
        <v>146.89065862431872</v>
      </c>
    </row>
    <row r="106" spans="1:3" ht="12.75">
      <c r="A106" s="1">
        <v>1487</v>
      </c>
      <c r="B106" s="6">
        <v>214.53</v>
      </c>
      <c r="C106" s="8">
        <v>168.48876113284012</v>
      </c>
    </row>
    <row r="107" spans="1:3" ht="12.75">
      <c r="A107" s="1">
        <v>1488</v>
      </c>
      <c r="B107" s="6">
        <v>225.57</v>
      </c>
      <c r="C107" s="8">
        <v>177.15941755807927</v>
      </c>
    </row>
    <row r="108" spans="1:3" ht="12.75">
      <c r="A108" s="1">
        <v>1489</v>
      </c>
      <c r="B108" s="6">
        <v>275.85</v>
      </c>
      <c r="C108" s="8">
        <v>216.64860279911414</v>
      </c>
    </row>
    <row r="109" spans="1:3" ht="12.75">
      <c r="A109" s="1">
        <v>1490</v>
      </c>
      <c r="B109" s="6">
        <v>307.11</v>
      </c>
      <c r="C109" s="8">
        <v>241.19975495970976</v>
      </c>
    </row>
    <row r="110" spans="1:3" ht="12.75">
      <c r="A110" s="1">
        <v>1491</v>
      </c>
      <c r="B110" s="6">
        <v>285.58000000000004</v>
      </c>
      <c r="C110" s="8">
        <v>224.2904041594019</v>
      </c>
    </row>
    <row r="111" spans="1:3" ht="12.75">
      <c r="A111" s="1">
        <v>1492</v>
      </c>
      <c r="B111" s="6">
        <v>228.41</v>
      </c>
      <c r="C111" s="8">
        <v>179.3899125080502</v>
      </c>
    </row>
    <row r="112" spans="1:3" ht="12.75">
      <c r="A112" s="1">
        <v>1493</v>
      </c>
      <c r="B112" s="6">
        <v>195.36</v>
      </c>
      <c r="C112" s="8">
        <v>153.43292022053626</v>
      </c>
    </row>
    <row r="113" spans="1:3" ht="12.75">
      <c r="A113" s="1">
        <v>1494</v>
      </c>
      <c r="B113" s="6">
        <v>144.11</v>
      </c>
      <c r="C113" s="8">
        <v>113.18191100010996</v>
      </c>
    </row>
    <row r="114" spans="1:3" ht="12.75">
      <c r="A114" s="1">
        <v>1495</v>
      </c>
      <c r="B114" s="6">
        <v>123.30000000000001</v>
      </c>
      <c r="C114" s="8">
        <v>96.83803779275247</v>
      </c>
    </row>
    <row r="115" spans="1:3" ht="12.75">
      <c r="A115" s="1">
        <v>1496</v>
      </c>
      <c r="B115" s="6">
        <v>124.33</v>
      </c>
      <c r="C115" s="8">
        <v>97.6469849048898</v>
      </c>
    </row>
    <row r="116" spans="1:3" ht="12.75">
      <c r="A116" s="1">
        <v>1497</v>
      </c>
      <c r="B116" s="6">
        <v>123.95000000000002</v>
      </c>
      <c r="C116" s="8">
        <v>97.34853839749935</v>
      </c>
    </row>
    <row r="117" spans="1:3" ht="12.75">
      <c r="A117" s="1">
        <v>1498</v>
      </c>
      <c r="B117" s="6">
        <v>141.26000000000002</v>
      </c>
      <c r="C117" s="8">
        <v>110.9435621946814</v>
      </c>
    </row>
    <row r="118" spans="1:3" ht="12.75">
      <c r="A118" s="1">
        <v>1499</v>
      </c>
      <c r="B118" s="6">
        <v>140.17000000000002</v>
      </c>
      <c r="C118" s="8">
        <v>110.08749194979816</v>
      </c>
    </row>
    <row r="119" spans="1:3" ht="12.75">
      <c r="A119" s="1">
        <v>1500</v>
      </c>
      <c r="B119" s="6">
        <v>113.28622834020436</v>
      </c>
      <c r="C119" s="8">
        <v>88.97336627256362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S187"/>
  <sheetViews>
    <sheetView zoomScale="90" zoomScaleNormal="90" zoomScalePageLayoutView="0"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0" sqref="B10"/>
    </sheetView>
  </sheetViews>
  <sheetFormatPr defaultColWidth="9.140625" defaultRowHeight="12.75"/>
  <cols>
    <col min="1" max="1" width="9.140625" style="1" customWidth="1"/>
    <col min="2" max="2" width="12.00390625" style="4" customWidth="1"/>
    <col min="3" max="3" width="13.7109375" style="13" customWidth="1"/>
    <col min="4" max="4" width="14.8515625" style="0" customWidth="1"/>
    <col min="5" max="5" width="20.8515625" style="13" customWidth="1"/>
    <col min="6" max="6" width="23.8515625" style="13" customWidth="1"/>
    <col min="7" max="7" width="10.28125" style="2" customWidth="1"/>
    <col min="8" max="8" width="10.28125" style="13" customWidth="1"/>
    <col min="9" max="10" width="12.7109375" style="2" customWidth="1"/>
    <col min="11" max="12" width="10.28125" style="2" customWidth="1"/>
    <col min="13" max="14" width="10.28125" style="13" customWidth="1"/>
    <col min="15" max="15" width="12.7109375" style="2" customWidth="1"/>
    <col min="16" max="16" width="12.7109375" style="13" customWidth="1"/>
    <col min="17" max="17" width="11.57421875" style="13" customWidth="1"/>
    <col min="18" max="19" width="12.7109375" style="13" customWidth="1"/>
  </cols>
  <sheetData>
    <row r="1" ht="12.75">
      <c r="E1" s="14" t="s">
        <v>76</v>
      </c>
    </row>
    <row r="2" ht="12.75">
      <c r="E2" s="14" t="s">
        <v>59</v>
      </c>
    </row>
    <row r="3" ht="12.75">
      <c r="A3"/>
    </row>
    <row r="4" spans="2:19" ht="12.75">
      <c r="B4" s="4" t="s">
        <v>82</v>
      </c>
      <c r="C4" s="14" t="s">
        <v>62</v>
      </c>
      <c r="D4" s="4" t="s">
        <v>43</v>
      </c>
      <c r="E4" s="14" t="s">
        <v>47</v>
      </c>
      <c r="F4" s="14" t="s">
        <v>77</v>
      </c>
      <c r="G4" s="3" t="s">
        <v>86</v>
      </c>
      <c r="H4" s="14" t="s">
        <v>86</v>
      </c>
      <c r="I4" s="3" t="s">
        <v>68</v>
      </c>
      <c r="J4" s="3" t="s">
        <v>68</v>
      </c>
      <c r="K4" s="3" t="s">
        <v>86</v>
      </c>
      <c r="L4" s="3" t="s">
        <v>86</v>
      </c>
      <c r="M4" s="14" t="s">
        <v>64</v>
      </c>
      <c r="N4" s="14" t="s">
        <v>64</v>
      </c>
      <c r="O4" s="3" t="s">
        <v>68</v>
      </c>
      <c r="P4" s="14" t="s">
        <v>68</v>
      </c>
      <c r="Q4" s="14" t="s">
        <v>67</v>
      </c>
      <c r="R4" s="14" t="s">
        <v>68</v>
      </c>
      <c r="S4" s="14" t="s">
        <v>68</v>
      </c>
    </row>
    <row r="5" spans="2:19" ht="12.75">
      <c r="B5" s="4" t="s">
        <v>41</v>
      </c>
      <c r="C5" s="14" t="s">
        <v>41</v>
      </c>
      <c r="D5" s="4" t="s">
        <v>37</v>
      </c>
      <c r="E5" s="14" t="s">
        <v>4</v>
      </c>
      <c r="F5" s="14"/>
      <c r="G5" s="3" t="s">
        <v>87</v>
      </c>
      <c r="H5" s="14" t="s">
        <v>87</v>
      </c>
      <c r="I5" s="3" t="s">
        <v>85</v>
      </c>
      <c r="J5" s="3" t="s">
        <v>85</v>
      </c>
      <c r="K5" s="3" t="s">
        <v>87</v>
      </c>
      <c r="L5" s="3" t="s">
        <v>87</v>
      </c>
      <c r="M5" s="14" t="s">
        <v>87</v>
      </c>
      <c r="N5" s="14" t="s">
        <v>87</v>
      </c>
      <c r="O5" s="3" t="s">
        <v>85</v>
      </c>
      <c r="P5" s="14" t="s">
        <v>85</v>
      </c>
      <c r="Q5" s="14" t="s">
        <v>66</v>
      </c>
      <c r="R5" s="14" t="s">
        <v>85</v>
      </c>
      <c r="S5" s="14" t="s">
        <v>85</v>
      </c>
    </row>
    <row r="6" spans="1:19" ht="12.75">
      <c r="A6" s="1" t="s">
        <v>89</v>
      </c>
      <c r="B6" s="4" t="s">
        <v>35</v>
      </c>
      <c r="C6" s="14" t="s">
        <v>83</v>
      </c>
      <c r="D6" s="4" t="s">
        <v>65</v>
      </c>
      <c r="E6" s="14" t="s">
        <v>45</v>
      </c>
      <c r="F6" s="14" t="s">
        <v>54</v>
      </c>
      <c r="G6" s="3" t="s">
        <v>32</v>
      </c>
      <c r="H6" s="14" t="s">
        <v>26</v>
      </c>
      <c r="I6" s="3" t="s">
        <v>80</v>
      </c>
      <c r="J6" s="3" t="s">
        <v>80</v>
      </c>
      <c r="K6" s="3" t="s">
        <v>32</v>
      </c>
      <c r="L6" s="3" t="s">
        <v>26</v>
      </c>
      <c r="M6" s="14" t="s">
        <v>32</v>
      </c>
      <c r="N6" s="14" t="s">
        <v>26</v>
      </c>
      <c r="O6" s="3" t="s">
        <v>80</v>
      </c>
      <c r="P6" s="14" t="s">
        <v>80</v>
      </c>
      <c r="Q6" s="14" t="s">
        <v>26</v>
      </c>
      <c r="R6" s="14" t="s">
        <v>80</v>
      </c>
      <c r="S6" s="14" t="s">
        <v>80</v>
      </c>
    </row>
    <row r="7" spans="2:19" ht="12.75">
      <c r="B7" s="4" t="s">
        <v>57</v>
      </c>
      <c r="C7" s="14" t="s">
        <v>17</v>
      </c>
      <c r="D7" s="4" t="s">
        <v>57</v>
      </c>
      <c r="E7" s="14" t="s">
        <v>63</v>
      </c>
      <c r="F7" s="14" t="s">
        <v>84</v>
      </c>
      <c r="G7" s="3" t="s">
        <v>37</v>
      </c>
      <c r="H7" s="14" t="s">
        <v>37</v>
      </c>
      <c r="I7" s="3" t="s">
        <v>73</v>
      </c>
      <c r="J7" s="3" t="s">
        <v>73</v>
      </c>
      <c r="K7" s="3" t="s">
        <v>39</v>
      </c>
      <c r="L7" s="3" t="s">
        <v>39</v>
      </c>
      <c r="M7" s="14" t="s">
        <v>37</v>
      </c>
      <c r="N7" s="14" t="s">
        <v>37</v>
      </c>
      <c r="O7" s="3" t="s">
        <v>73</v>
      </c>
      <c r="P7" s="14" t="s">
        <v>73</v>
      </c>
      <c r="Q7" s="14" t="s">
        <v>37</v>
      </c>
      <c r="R7" s="14" t="s">
        <v>73</v>
      </c>
      <c r="S7" s="14" t="s">
        <v>73</v>
      </c>
    </row>
    <row r="8" spans="2:19" ht="12.75">
      <c r="B8" s="4" t="s">
        <v>48</v>
      </c>
      <c r="G8" s="3" t="s">
        <v>3</v>
      </c>
      <c r="H8" s="14" t="s">
        <v>3</v>
      </c>
      <c r="I8" s="3" t="s">
        <v>34</v>
      </c>
      <c r="J8" s="3" t="s">
        <v>55</v>
      </c>
      <c r="O8" s="3" t="s">
        <v>34</v>
      </c>
      <c r="P8" s="14" t="s">
        <v>55</v>
      </c>
      <c r="R8" s="14" t="s">
        <v>34</v>
      </c>
      <c r="S8" s="14" t="s">
        <v>55</v>
      </c>
    </row>
    <row r="10" spans="1:16" ht="12.75">
      <c r="A10" s="1">
        <v>1390</v>
      </c>
      <c r="B10" s="6">
        <v>166.55</v>
      </c>
      <c r="C10" s="15">
        <v>130.80596264706347</v>
      </c>
      <c r="D10" s="6">
        <v>9</v>
      </c>
      <c r="E10" s="13">
        <v>3.017</v>
      </c>
      <c r="F10" s="13">
        <v>1.975</v>
      </c>
      <c r="G10" s="2">
        <v>3.175</v>
      </c>
      <c r="H10" s="13">
        <f>G10*(30/27)</f>
        <v>3.5277777777777777</v>
      </c>
      <c r="I10" s="2">
        <f>(H10*240)/D10</f>
        <v>94.07407407407408</v>
      </c>
      <c r="J10" s="2">
        <v>94.07407407407408</v>
      </c>
      <c r="P10" s="2"/>
    </row>
    <row r="11" spans="2:16" ht="12.75">
      <c r="B11" s="6"/>
      <c r="C11" s="15"/>
      <c r="D11" s="6"/>
      <c r="P11" s="2"/>
    </row>
    <row r="12" spans="2:16" ht="12.75">
      <c r="B12" s="6"/>
      <c r="C12" s="15"/>
      <c r="D12" s="6"/>
      <c r="P12" s="2"/>
    </row>
    <row r="13" spans="1:16" ht="12.75">
      <c r="A13" s="1">
        <v>1391</v>
      </c>
      <c r="B13" s="6">
        <v>135.25</v>
      </c>
      <c r="C13" s="15">
        <v>106.22339506463723</v>
      </c>
      <c r="D13" s="6">
        <v>9</v>
      </c>
      <c r="E13" s="13">
        <v>3.288</v>
      </c>
      <c r="F13" s="13">
        <v>1.75</v>
      </c>
      <c r="G13" s="2">
        <v>3.483</v>
      </c>
      <c r="H13" s="13">
        <f>G13*(30/27)</f>
        <v>3.87</v>
      </c>
      <c r="I13" s="2">
        <f>(H13*240)/D13</f>
        <v>103.2</v>
      </c>
      <c r="J13" s="2">
        <v>103.2</v>
      </c>
      <c r="P13" s="2"/>
    </row>
    <row r="14" spans="1:16" ht="12.75">
      <c r="A14" s="1">
        <v>1392</v>
      </c>
      <c r="B14" s="6">
        <v>114.55000000000001</v>
      </c>
      <c r="C14" s="15">
        <v>89.96591426731383</v>
      </c>
      <c r="D14" s="6">
        <v>9</v>
      </c>
      <c r="E14" s="13">
        <v>3.075</v>
      </c>
      <c r="F14" s="13">
        <v>1.74</v>
      </c>
      <c r="G14" s="2">
        <v>3.125</v>
      </c>
      <c r="H14" s="13">
        <f>G14*(30/27)</f>
        <v>3.4722222222222223</v>
      </c>
      <c r="I14" s="2">
        <f>(H14*240)/D14</f>
        <v>92.5925925925926</v>
      </c>
      <c r="J14" s="2">
        <v>92.5925925925926</v>
      </c>
      <c r="P14" s="2"/>
    </row>
    <row r="15" spans="1:16" ht="12.75">
      <c r="A15" s="1">
        <v>1393</v>
      </c>
      <c r="B15" s="6">
        <v>100.49</v>
      </c>
      <c r="C15" s="15">
        <v>78.92339349386614</v>
      </c>
      <c r="D15" s="6">
        <v>9</v>
      </c>
      <c r="E15" s="13">
        <v>3</v>
      </c>
      <c r="F15" s="13">
        <v>1.838</v>
      </c>
      <c r="G15" s="2">
        <v>3</v>
      </c>
      <c r="H15" s="13">
        <f>G15*(30/27)</f>
        <v>3.3333333333333335</v>
      </c>
      <c r="I15" s="2">
        <f>(H15*240)/D15</f>
        <v>88.88888888888889</v>
      </c>
      <c r="J15" s="2">
        <v>88.88888888888889</v>
      </c>
      <c r="M15" s="13">
        <v>3.2</v>
      </c>
      <c r="N15" s="13">
        <f>M15*(30/27)</f>
        <v>3.555555555555556</v>
      </c>
      <c r="O15" s="2">
        <f>(N15*240)/D15</f>
        <v>94.81481481481482</v>
      </c>
      <c r="P15" s="2">
        <v>94.81481481481482</v>
      </c>
    </row>
    <row r="16" spans="1:16" ht="12.75">
      <c r="A16" s="1">
        <v>1394</v>
      </c>
      <c r="B16" s="6">
        <v>111.74</v>
      </c>
      <c r="C16" s="15">
        <v>87.75898088371582</v>
      </c>
      <c r="D16" s="6">
        <v>9</v>
      </c>
      <c r="E16" s="13">
        <v>3.113</v>
      </c>
      <c r="F16" s="13">
        <v>1.9</v>
      </c>
      <c r="G16" s="2">
        <v>3</v>
      </c>
      <c r="H16" s="13">
        <f>G16*(30/27)</f>
        <v>3.3333333333333335</v>
      </c>
      <c r="I16" s="2">
        <f>(H16*240)/D16</f>
        <v>88.88888888888889</v>
      </c>
      <c r="J16" s="2">
        <v>88.88888888888889</v>
      </c>
      <c r="M16" s="13">
        <v>3.3</v>
      </c>
      <c r="N16" s="13">
        <f>M16*(30/27)</f>
        <v>3.6666666666666665</v>
      </c>
      <c r="O16" s="2">
        <f>(N16*240)/D16</f>
        <v>97.77777777777777</v>
      </c>
      <c r="P16" s="2">
        <v>97.77777777777779</v>
      </c>
    </row>
    <row r="17" spans="1:16" ht="12.75">
      <c r="A17" s="1">
        <v>1395</v>
      </c>
      <c r="B17" s="6">
        <v>101.64</v>
      </c>
      <c r="C17" s="15">
        <v>79.82658687149522</v>
      </c>
      <c r="D17" s="6">
        <v>9</v>
      </c>
      <c r="E17" s="13">
        <v>3.47</v>
      </c>
      <c r="F17" s="13">
        <v>1.895</v>
      </c>
      <c r="G17" s="2">
        <v>3.55</v>
      </c>
      <c r="H17" s="13">
        <f>G17*(30/27)</f>
        <v>3.9444444444444446</v>
      </c>
      <c r="I17" s="2">
        <f>(H17*240)/D17</f>
        <v>105.18518518518519</v>
      </c>
      <c r="J17" s="2">
        <v>105.1851851851852</v>
      </c>
      <c r="M17" s="16">
        <f>M16-(1/5)*(M$16-M$24)</f>
        <v>3.2199999999999998</v>
      </c>
      <c r="N17" s="13">
        <f>M17*(30/27)</f>
        <v>3.5777777777777775</v>
      </c>
      <c r="O17" s="2">
        <f>(N17*240)/D17</f>
        <v>95.4074074074074</v>
      </c>
      <c r="P17" s="2">
        <v>95.40740740740742</v>
      </c>
    </row>
    <row r="18" spans="2:16" ht="12.75">
      <c r="B18" s="6"/>
      <c r="C18" s="15"/>
      <c r="D18" s="6"/>
      <c r="M18" s="16"/>
      <c r="P18" s="2"/>
    </row>
    <row r="19" spans="1:19" ht="12.75">
      <c r="A19" s="1" t="s">
        <v>2</v>
      </c>
      <c r="B19" s="6">
        <f aca="true" t="shared" si="0" ref="B19:I19">AVERAGE(B13:B18)</f>
        <v>112.73400000000001</v>
      </c>
      <c r="C19" s="15">
        <f t="shared" si="0"/>
        <v>88.53965411620565</v>
      </c>
      <c r="D19" s="6">
        <f t="shared" si="0"/>
        <v>9</v>
      </c>
      <c r="E19" s="15">
        <f t="shared" si="0"/>
        <v>3.1892</v>
      </c>
      <c r="F19" s="15">
        <f t="shared" si="0"/>
        <v>1.8245999999999998</v>
      </c>
      <c r="G19" s="8">
        <f t="shared" si="0"/>
        <v>3.2316000000000003</v>
      </c>
      <c r="H19" s="15">
        <f t="shared" si="0"/>
        <v>3.5906666666666665</v>
      </c>
      <c r="I19" s="8">
        <f t="shared" si="0"/>
        <v>95.75111111111111</v>
      </c>
      <c r="J19" s="2">
        <f>1/((1/J13+1/J14+1/J15+1/J16+1/J17)/5)</f>
        <v>95.24360170766714</v>
      </c>
      <c r="K19" s="6" t="e">
        <f>AVERAGE(K13:K18)</f>
        <v>#DIV/0!</v>
      </c>
      <c r="L19" s="6" t="e">
        <f>AVERAGE(L13:L18)</f>
        <v>#DIV/0!</v>
      </c>
      <c r="M19" s="15">
        <f>AVERAGE(M13:M18)</f>
        <v>3.2399999999999998</v>
      </c>
      <c r="N19" s="15">
        <f>AVERAGE(N13:N18)</f>
        <v>3.6</v>
      </c>
      <c r="O19" s="8">
        <f>AVERAGE(O13:O18)</f>
        <v>96</v>
      </c>
      <c r="P19" s="2">
        <f>1/((1/P15+1/P16+1/P17)/3)</f>
        <v>95.9830634063724</v>
      </c>
      <c r="Q19" s="15" t="e">
        <f>AVERAGE(Q13:Q18)</f>
        <v>#DIV/0!</v>
      </c>
      <c r="R19" s="15" t="e">
        <f>AVERAGE(R13:R18)</f>
        <v>#DIV/0!</v>
      </c>
      <c r="S19" s="15" t="e">
        <f>AVERAGE(S13:S18)</f>
        <v>#DIV/0!</v>
      </c>
    </row>
    <row r="20" spans="2:16" ht="12.75">
      <c r="B20" s="6"/>
      <c r="C20" s="15"/>
      <c r="D20" s="6"/>
      <c r="M20" s="16"/>
      <c r="P20" s="2"/>
    </row>
    <row r="21" spans="1:16" ht="12.75">
      <c r="A21" s="1">
        <v>1396</v>
      </c>
      <c r="B21" s="6">
        <v>106.76</v>
      </c>
      <c r="C21" s="15">
        <v>83.84776086580902</v>
      </c>
      <c r="D21" s="6">
        <v>9.25</v>
      </c>
      <c r="E21" s="13">
        <v>3.6</v>
      </c>
      <c r="F21" s="13">
        <v>1.863</v>
      </c>
      <c r="G21" s="2">
        <v>3.575</v>
      </c>
      <c r="H21" s="13">
        <f>G21*(30/27)</f>
        <v>3.9722222222222228</v>
      </c>
      <c r="I21" s="2">
        <f>(H21*240)/D21</f>
        <v>103.06306306306308</v>
      </c>
      <c r="J21" s="2">
        <v>103.06306306306308</v>
      </c>
      <c r="M21" s="16">
        <f>M17-(1/5)*(M$16-M$24)</f>
        <v>3.1399999999999997</v>
      </c>
      <c r="N21" s="13">
        <f>M21*(30/27)</f>
        <v>3.4888888888888885</v>
      </c>
      <c r="O21" s="2">
        <f>(N21*240)/D21</f>
        <v>90.52252252252251</v>
      </c>
      <c r="P21" s="2">
        <v>90.52252252252254</v>
      </c>
    </row>
    <row r="22" spans="1:16" ht="12.75">
      <c r="A22" s="1">
        <v>1397</v>
      </c>
      <c r="B22" s="6">
        <v>129.61</v>
      </c>
      <c r="C22" s="15">
        <v>101.79382058652595</v>
      </c>
      <c r="D22" s="6">
        <v>10</v>
      </c>
      <c r="E22" s="13">
        <v>3.575</v>
      </c>
      <c r="F22" s="13">
        <v>1.883</v>
      </c>
      <c r="G22" s="2">
        <v>3.575</v>
      </c>
      <c r="H22" s="13">
        <f>G22*(30/27)</f>
        <v>3.9722222222222228</v>
      </c>
      <c r="I22" s="2">
        <f>(H22*240)/D22</f>
        <v>95.33333333333334</v>
      </c>
      <c r="J22" s="2">
        <v>95.33333333333334</v>
      </c>
      <c r="M22" s="16">
        <f>M21-(1/5)*(M$16-M$24)</f>
        <v>3.0599999999999996</v>
      </c>
      <c r="N22" s="13">
        <f>M22*(30/27)</f>
        <v>3.4</v>
      </c>
      <c r="O22" s="2">
        <f>(N22*240)/D22</f>
        <v>81.6</v>
      </c>
      <c r="P22" s="2">
        <v>81.60000000000001</v>
      </c>
    </row>
    <row r="23" spans="1:16" ht="12.75">
      <c r="A23" s="1">
        <v>1398</v>
      </c>
      <c r="B23" s="6">
        <v>118.83000000000001</v>
      </c>
      <c r="C23" s="15">
        <v>93.32736440318554</v>
      </c>
      <c r="D23" s="6">
        <v>10</v>
      </c>
      <c r="E23" s="13">
        <v>3.8</v>
      </c>
      <c r="F23" s="13">
        <v>1.541</v>
      </c>
      <c r="G23" s="2">
        <v>3.3</v>
      </c>
      <c r="H23" s="13">
        <f>G23*(30/27)</f>
        <v>3.6666666666666665</v>
      </c>
      <c r="I23" s="2">
        <f>(H23*240)/D23</f>
        <v>88</v>
      </c>
      <c r="J23" s="2">
        <v>88.00000000000001</v>
      </c>
      <c r="M23" s="16">
        <f>M22-(1/5)*(M$16-M$24)</f>
        <v>2.9799999999999995</v>
      </c>
      <c r="N23" s="13">
        <f>M23*(30/27)</f>
        <v>3.311111111111111</v>
      </c>
      <c r="O23" s="2">
        <f>(N23*240)/D23</f>
        <v>79.46666666666667</v>
      </c>
      <c r="P23" s="2">
        <v>79.46666666666667</v>
      </c>
    </row>
    <row r="24" spans="1:16" ht="12.75">
      <c r="A24" s="1">
        <v>1399</v>
      </c>
      <c r="B24" s="6">
        <v>104.95</v>
      </c>
      <c r="C24" s="15">
        <v>82.42621302797544</v>
      </c>
      <c r="D24" s="6">
        <v>10</v>
      </c>
      <c r="E24" s="13">
        <v>3.05</v>
      </c>
      <c r="F24" s="13">
        <v>1.55</v>
      </c>
      <c r="G24" s="2">
        <v>3.05</v>
      </c>
      <c r="H24" s="13">
        <f>G24*(30/27)</f>
        <v>3.388888888888889</v>
      </c>
      <c r="I24" s="2">
        <f>(H24*240)/D24</f>
        <v>81.33333333333334</v>
      </c>
      <c r="J24" s="2">
        <v>81.33333333333334</v>
      </c>
      <c r="M24" s="13">
        <v>2.9</v>
      </c>
      <c r="N24" s="13">
        <f>M24*(30/27)</f>
        <v>3.2222222222222223</v>
      </c>
      <c r="O24" s="2">
        <f>(N24*240)/D24</f>
        <v>77.33333333333334</v>
      </c>
      <c r="P24" s="2">
        <v>77.33333333333334</v>
      </c>
    </row>
    <row r="25" spans="1:16" ht="12.75">
      <c r="A25" s="1">
        <v>1400</v>
      </c>
      <c r="B25" s="6">
        <v>112.35</v>
      </c>
      <c r="C25" s="15">
        <v>88.23806606663213</v>
      </c>
      <c r="D25" s="6">
        <v>10</v>
      </c>
      <c r="E25" s="13">
        <v>3.1</v>
      </c>
      <c r="F25" s="13">
        <v>1.575</v>
      </c>
      <c r="G25" s="2">
        <v>3.4</v>
      </c>
      <c r="H25" s="13">
        <f>G25*(30/27)</f>
        <v>3.7777777777777777</v>
      </c>
      <c r="I25" s="2">
        <f>(H25*240)/D25</f>
        <v>90.66666666666666</v>
      </c>
      <c r="J25" s="2">
        <v>90.66666666666666</v>
      </c>
      <c r="M25" s="16">
        <f>M24+(1/4)*(M$31-M$24)</f>
        <v>2.9625</v>
      </c>
      <c r="N25" s="13">
        <f>M25*(30/27)</f>
        <v>3.2916666666666665</v>
      </c>
      <c r="O25" s="2">
        <f>(N25*240)/D25</f>
        <v>79</v>
      </c>
      <c r="P25" s="2">
        <v>79</v>
      </c>
    </row>
    <row r="26" spans="2:16" ht="12.75">
      <c r="B26" s="6"/>
      <c r="C26" s="15"/>
      <c r="D26" s="6"/>
      <c r="M26" s="16"/>
      <c r="P26" s="2"/>
    </row>
    <row r="27" spans="1:19" ht="12.75">
      <c r="A27" s="1" t="s">
        <v>5</v>
      </c>
      <c r="B27" s="6">
        <f aca="true" t="shared" si="1" ref="B27:I27">AVERAGE(B21:B26)</f>
        <v>114.5</v>
      </c>
      <c r="C27" s="15">
        <f t="shared" si="1"/>
        <v>89.92664499002562</v>
      </c>
      <c r="D27" s="6">
        <f t="shared" si="1"/>
        <v>9.85</v>
      </c>
      <c r="E27" s="15">
        <f t="shared" si="1"/>
        <v>3.4250000000000007</v>
      </c>
      <c r="F27" s="15">
        <f t="shared" si="1"/>
        <v>1.6824</v>
      </c>
      <c r="G27" s="8">
        <f t="shared" si="1"/>
        <v>3.38</v>
      </c>
      <c r="H27" s="15">
        <f t="shared" si="1"/>
        <v>3.7555555555555555</v>
      </c>
      <c r="I27" s="8">
        <f t="shared" si="1"/>
        <v>91.67927927927929</v>
      </c>
      <c r="J27" s="2">
        <f>1/((1/J21+1/J22+1/J23+1/J24+1/J25)/5)</f>
        <v>91.10714494164918</v>
      </c>
      <c r="K27" s="6" t="e">
        <f>AVERAGE(K21:K26)</f>
        <v>#DIV/0!</v>
      </c>
      <c r="L27" s="6" t="e">
        <f>AVERAGE(L21:L26)</f>
        <v>#DIV/0!</v>
      </c>
      <c r="M27" s="15">
        <f>AVERAGE(M21:M26)</f>
        <v>3.0085</v>
      </c>
      <c r="N27" s="15">
        <f>AVERAGE(N21:N26)</f>
        <v>3.3427777777777776</v>
      </c>
      <c r="O27" s="8">
        <f>AVERAGE(O21:O26)</f>
        <v>81.58450450450451</v>
      </c>
      <c r="P27" s="2">
        <f>1/((1/P21+1/P22+1/P23+1/P24+1/P25)/5)</f>
        <v>81.33383397421392</v>
      </c>
      <c r="Q27" s="15" t="e">
        <f>AVERAGE(Q21:Q26)</f>
        <v>#DIV/0!</v>
      </c>
      <c r="R27" s="15" t="e">
        <f>AVERAGE(R21:R26)</f>
        <v>#DIV/0!</v>
      </c>
      <c r="S27" s="15" t="e">
        <f>AVERAGE(S21:S26)</f>
        <v>#DIV/0!</v>
      </c>
    </row>
    <row r="28" spans="2:16" ht="12.75">
      <c r="B28" s="6"/>
      <c r="C28" s="15"/>
      <c r="D28" s="6"/>
      <c r="M28" s="16"/>
      <c r="P28" s="2"/>
    </row>
    <row r="29" spans="1:16" ht="12.75">
      <c r="A29" s="1">
        <v>1401</v>
      </c>
      <c r="B29" s="6">
        <v>112.13</v>
      </c>
      <c r="C29" s="15">
        <v>88.06528124656394</v>
      </c>
      <c r="D29" s="6">
        <v>10</v>
      </c>
      <c r="E29" s="13">
        <v>3.05</v>
      </c>
      <c r="F29" s="13">
        <v>1.588</v>
      </c>
      <c r="G29" s="2">
        <v>3.067</v>
      </c>
      <c r="H29" s="13">
        <f>G29*(30/27)</f>
        <v>3.407777777777778</v>
      </c>
      <c r="I29" s="2">
        <f>(H29*240)/D29</f>
        <v>81.78666666666666</v>
      </c>
      <c r="J29" s="2">
        <v>81.78666666666666</v>
      </c>
      <c r="M29" s="16">
        <f>M25+(1/4)*(M$31-M$24)</f>
        <v>3.025</v>
      </c>
      <c r="N29" s="13">
        <f>M29*(30/27)</f>
        <v>3.361111111111111</v>
      </c>
      <c r="O29" s="2">
        <f>(N29*240)/D29</f>
        <v>80.66666666666666</v>
      </c>
      <c r="P29" s="2">
        <v>80.66666666666666</v>
      </c>
    </row>
    <row r="30" spans="1:16" ht="12.75">
      <c r="A30" s="1">
        <v>1402</v>
      </c>
      <c r="B30" s="6">
        <v>113.12000000000002</v>
      </c>
      <c r="C30" s="15">
        <v>88.84281293687073</v>
      </c>
      <c r="D30" s="6">
        <v>10</v>
      </c>
      <c r="E30" s="13">
        <v>3.075</v>
      </c>
      <c r="F30" s="13">
        <v>1.586</v>
      </c>
      <c r="G30" s="2">
        <v>3.075</v>
      </c>
      <c r="H30" s="13">
        <f>G30*(30/27)</f>
        <v>3.416666666666667</v>
      </c>
      <c r="I30" s="2">
        <f>(H30*240)/D30</f>
        <v>82.00000000000001</v>
      </c>
      <c r="J30" s="2">
        <v>82.00000000000001</v>
      </c>
      <c r="M30" s="16">
        <f>M29+(1/4)*(M$31-M$24)</f>
        <v>3.0875</v>
      </c>
      <c r="N30" s="13">
        <f>M30*(30/27)</f>
        <v>3.430555555555556</v>
      </c>
      <c r="O30" s="2">
        <f>(N30*240)/D30</f>
        <v>82.33333333333334</v>
      </c>
      <c r="P30" s="2">
        <v>82.33333333333334</v>
      </c>
    </row>
    <row r="31" spans="1:16" ht="12.75">
      <c r="A31" s="1">
        <v>1403</v>
      </c>
      <c r="B31" s="6">
        <v>117.02000000000001</v>
      </c>
      <c r="C31" s="15">
        <v>91.90581656535194</v>
      </c>
      <c r="D31" s="6">
        <v>10</v>
      </c>
      <c r="E31" s="13">
        <v>3.184</v>
      </c>
      <c r="F31" s="13">
        <v>1.7</v>
      </c>
      <c r="G31" s="2">
        <v>3.183</v>
      </c>
      <c r="H31" s="13">
        <f>G31*(30/27)</f>
        <v>3.5366666666666666</v>
      </c>
      <c r="I31" s="2">
        <f>(H31*240)/D31</f>
        <v>84.88</v>
      </c>
      <c r="J31" s="2">
        <v>84.88</v>
      </c>
      <c r="M31" s="13">
        <v>3.15</v>
      </c>
      <c r="N31" s="13">
        <f>M31*(30/27)</f>
        <v>3.5</v>
      </c>
      <c r="O31" s="2">
        <f>(N31*240)/D31</f>
        <v>84</v>
      </c>
      <c r="P31" s="2">
        <v>84</v>
      </c>
    </row>
    <row r="32" spans="1:16" ht="12.75">
      <c r="A32" s="1">
        <v>1404</v>
      </c>
      <c r="B32" s="6">
        <v>108.65</v>
      </c>
      <c r="C32" s="15">
        <v>85.33213954730378</v>
      </c>
      <c r="D32" s="6">
        <v>10</v>
      </c>
      <c r="E32" s="13">
        <v>3.182</v>
      </c>
      <c r="F32" s="13">
        <v>1.7</v>
      </c>
      <c r="G32" s="2">
        <v>3.181</v>
      </c>
      <c r="H32" s="13">
        <f>G32*(30/27)</f>
        <v>3.5344444444444445</v>
      </c>
      <c r="I32" s="2">
        <f>(H32*240)/D32</f>
        <v>84.82666666666667</v>
      </c>
      <c r="J32" s="2">
        <v>84.82666666666667</v>
      </c>
      <c r="M32" s="13">
        <v>2.678</v>
      </c>
      <c r="N32" s="13">
        <f>M32*(30/27)</f>
        <v>2.9755555555555557</v>
      </c>
      <c r="O32" s="2">
        <f>(N32*240)/D32</f>
        <v>71.41333333333333</v>
      </c>
      <c r="P32" s="2">
        <v>71.41333333333333</v>
      </c>
    </row>
    <row r="33" spans="1:16" ht="12.75">
      <c r="A33" s="1">
        <v>1405</v>
      </c>
      <c r="B33" s="6">
        <v>106.55000000000001</v>
      </c>
      <c r="C33" s="15">
        <v>83.6828299011985</v>
      </c>
      <c r="D33" s="6">
        <v>10</v>
      </c>
      <c r="E33" s="13">
        <v>3</v>
      </c>
      <c r="F33" s="13">
        <v>1.725</v>
      </c>
      <c r="G33" s="2">
        <v>3.3</v>
      </c>
      <c r="H33" s="13">
        <f>G33*(30/27)</f>
        <v>3.6666666666666665</v>
      </c>
      <c r="I33" s="2">
        <f>(H33*240)/D33</f>
        <v>88</v>
      </c>
      <c r="J33" s="2">
        <v>88.00000000000001</v>
      </c>
      <c r="M33" s="14">
        <f>(M32+M37)/2</f>
        <v>2.689</v>
      </c>
      <c r="N33" s="13">
        <f>M33*(30/27)</f>
        <v>2.987777777777778</v>
      </c>
      <c r="O33" s="2">
        <f>(N33*240)/D33</f>
        <v>71.70666666666668</v>
      </c>
      <c r="P33" s="2">
        <v>71.70666666666668</v>
      </c>
    </row>
    <row r="34" spans="2:16" ht="12.75">
      <c r="B34" s="6"/>
      <c r="C34" s="15"/>
      <c r="D34" s="6"/>
      <c r="P34" s="2"/>
    </row>
    <row r="35" spans="1:19" ht="12.75">
      <c r="A35" s="1" t="s">
        <v>6</v>
      </c>
      <c r="B35" s="6">
        <f aca="true" t="shared" si="2" ref="B35:I35">AVERAGE(B29:B34)</f>
        <v>111.494</v>
      </c>
      <c r="C35" s="15">
        <f t="shared" si="2"/>
        <v>87.56577603945777</v>
      </c>
      <c r="D35" s="6">
        <f t="shared" si="2"/>
        <v>10</v>
      </c>
      <c r="E35" s="15">
        <f t="shared" si="2"/>
        <v>3.0982000000000003</v>
      </c>
      <c r="F35" s="15">
        <f t="shared" si="2"/>
        <v>1.6598000000000002</v>
      </c>
      <c r="G35" s="8">
        <f t="shared" si="2"/>
        <v>3.1612</v>
      </c>
      <c r="H35" s="15">
        <f t="shared" si="2"/>
        <v>3.512444444444445</v>
      </c>
      <c r="I35" s="8">
        <f t="shared" si="2"/>
        <v>84.29866666666666</v>
      </c>
      <c r="J35" s="2">
        <f>1/((1/J29+1/J30+1/J31+1/J32+1/J33)/5)</f>
        <v>84.23780275383754</v>
      </c>
      <c r="K35" s="6" t="e">
        <f>AVERAGE(K29:K34)</f>
        <v>#DIV/0!</v>
      </c>
      <c r="L35" s="6" t="e">
        <f>AVERAGE(L29:L34)</f>
        <v>#DIV/0!</v>
      </c>
      <c r="M35" s="15">
        <f>AVERAGE(M29:M34)</f>
        <v>2.9259</v>
      </c>
      <c r="N35" s="15">
        <f>AVERAGE(N29:N34)</f>
        <v>3.2510000000000003</v>
      </c>
      <c r="O35" s="8">
        <f>AVERAGE(O29:O34)</f>
        <v>78.024</v>
      </c>
      <c r="P35" s="2">
        <f>1/((1/P29+1/P30+1/P31+1/P32+1/P33)/5)</f>
        <v>77.64469822611349</v>
      </c>
      <c r="Q35" s="15" t="e">
        <f>AVERAGE(Q29:Q34)</f>
        <v>#DIV/0!</v>
      </c>
      <c r="R35" s="15" t="e">
        <f>AVERAGE(R29:R34)</f>
        <v>#DIV/0!</v>
      </c>
      <c r="S35" s="15" t="e">
        <f>AVERAGE(S29:S34)</f>
        <v>#DIV/0!</v>
      </c>
    </row>
    <row r="36" spans="2:16" ht="12.75">
      <c r="B36" s="6"/>
      <c r="C36" s="15"/>
      <c r="D36" s="6"/>
      <c r="P36" s="2"/>
    </row>
    <row r="37" spans="1:16" ht="12.75">
      <c r="A37" s="1">
        <v>1406</v>
      </c>
      <c r="B37" s="6">
        <v>107.46</v>
      </c>
      <c r="C37" s="15">
        <v>84.39753074784413</v>
      </c>
      <c r="D37" s="6">
        <v>10</v>
      </c>
      <c r="E37" s="13">
        <v>3.3</v>
      </c>
      <c r="F37" s="13">
        <v>1.717</v>
      </c>
      <c r="G37" s="2">
        <v>3.3</v>
      </c>
      <c r="H37" s="13">
        <f>G37*(30/27)</f>
        <v>3.6666666666666665</v>
      </c>
      <c r="I37" s="2">
        <f>(H37*240)/D37</f>
        <v>88</v>
      </c>
      <c r="J37" s="2">
        <v>88.00000000000001</v>
      </c>
      <c r="M37" s="13">
        <v>2.7</v>
      </c>
      <c r="N37" s="13">
        <f>M37*(30/27)</f>
        <v>3.0000000000000004</v>
      </c>
      <c r="O37" s="2">
        <f>(N37*240)/D37</f>
        <v>72.00000000000001</v>
      </c>
      <c r="P37" s="2">
        <v>72.00000000000001</v>
      </c>
    </row>
    <row r="38" spans="1:16" ht="12.75">
      <c r="A38" s="1">
        <v>1407</v>
      </c>
      <c r="B38" s="6">
        <v>124.88000000000001</v>
      </c>
      <c r="C38" s="15">
        <v>98.07894695506025</v>
      </c>
      <c r="D38" s="6">
        <v>10</v>
      </c>
      <c r="E38" s="13">
        <v>3</v>
      </c>
      <c r="F38" s="13">
        <v>1.858</v>
      </c>
      <c r="G38" s="2">
        <v>3.4</v>
      </c>
      <c r="H38" s="13">
        <f>G38*(30/27)</f>
        <v>3.7777777777777777</v>
      </c>
      <c r="I38" s="2">
        <f>(H38*240)/D38</f>
        <v>90.66666666666666</v>
      </c>
      <c r="J38" s="2">
        <v>90.66666666666666</v>
      </c>
      <c r="M38" s="13">
        <v>3.094</v>
      </c>
      <c r="N38" s="13">
        <f>M38*(30/27)</f>
        <v>3.437777777777778</v>
      </c>
      <c r="O38" s="2">
        <f>(N38*240)/D38</f>
        <v>82.50666666666667</v>
      </c>
      <c r="P38" s="2">
        <v>82.50666666666667</v>
      </c>
    </row>
    <row r="39" spans="1:16" ht="12.75">
      <c r="A39" s="1">
        <v>1408</v>
      </c>
      <c r="B39" s="6">
        <v>131.54</v>
      </c>
      <c r="C39" s="15">
        <v>103.30961468985124</v>
      </c>
      <c r="D39" s="6">
        <v>10</v>
      </c>
      <c r="E39" s="13">
        <v>3.4</v>
      </c>
      <c r="F39" s="13">
        <v>1.85</v>
      </c>
      <c r="G39" s="2">
        <v>3.5</v>
      </c>
      <c r="H39" s="13">
        <f>G39*(30/27)</f>
        <v>3.8888888888888893</v>
      </c>
      <c r="I39" s="2">
        <f>(H39*240)/D39</f>
        <v>93.33333333333334</v>
      </c>
      <c r="J39" s="2">
        <v>93.33333333333334</v>
      </c>
      <c r="M39" s="13">
        <v>3.262</v>
      </c>
      <c r="N39" s="13">
        <f>M39*(30/27)</f>
        <v>3.624444444444445</v>
      </c>
      <c r="O39" s="2">
        <f>(N39*240)/D39</f>
        <v>86.98666666666668</v>
      </c>
      <c r="P39" s="2">
        <v>86.98666666666668</v>
      </c>
    </row>
    <row r="40" spans="1:16" ht="12.75">
      <c r="A40" s="1">
        <v>1409</v>
      </c>
      <c r="B40" s="6">
        <v>159.42000000000002</v>
      </c>
      <c r="C40" s="15">
        <v>125.20616370576319</v>
      </c>
      <c r="D40" s="6">
        <v>10</v>
      </c>
      <c r="E40" s="13">
        <v>3.617</v>
      </c>
      <c r="F40" s="13">
        <v>1.825</v>
      </c>
      <c r="G40" s="2">
        <v>3.35</v>
      </c>
      <c r="H40" s="13">
        <f>G40*(30/27)</f>
        <v>3.7222222222222223</v>
      </c>
      <c r="I40" s="2">
        <f>(H40*240)/D40</f>
        <v>89.33333333333334</v>
      </c>
      <c r="J40" s="2">
        <v>89.33333333333334</v>
      </c>
      <c r="M40" s="13">
        <v>3.262</v>
      </c>
      <c r="N40" s="13">
        <f>M40*(30/27)</f>
        <v>3.624444444444445</v>
      </c>
      <c r="O40" s="2">
        <f>(N40*240)/D40</f>
        <v>86.98666666666668</v>
      </c>
      <c r="P40" s="2">
        <v>86.98666666666668</v>
      </c>
    </row>
    <row r="41" spans="1:16" ht="12.75">
      <c r="A41" s="1">
        <v>1410</v>
      </c>
      <c r="B41" s="6">
        <v>134.64000000000001</v>
      </c>
      <c r="C41" s="15">
        <v>105.74430988172094</v>
      </c>
      <c r="D41" s="6">
        <v>10</v>
      </c>
      <c r="E41" s="13">
        <v>2.917</v>
      </c>
      <c r="F41" s="13">
        <v>1.52</v>
      </c>
      <c r="G41" s="11">
        <f>G40-(1/11)*(G$40-G$57)</f>
        <v>3.290909090909091</v>
      </c>
      <c r="H41" s="13">
        <f>G41*(30/27)</f>
        <v>3.656565656565657</v>
      </c>
      <c r="I41" s="2">
        <f>(H41*240)/D41</f>
        <v>87.75757575757578</v>
      </c>
      <c r="J41" s="2">
        <v>87.75757575757578</v>
      </c>
      <c r="M41" s="13">
        <v>3.262</v>
      </c>
      <c r="N41" s="13">
        <f>M41*(30/27)</f>
        <v>3.624444444444445</v>
      </c>
      <c r="O41" s="2">
        <f>(N41*240)/D41</f>
        <v>86.98666666666668</v>
      </c>
      <c r="P41" s="2">
        <v>86.98666666666668</v>
      </c>
    </row>
    <row r="42" spans="2:16" ht="12.75">
      <c r="B42" s="6"/>
      <c r="C42" s="15"/>
      <c r="D42" s="6"/>
      <c r="G42" s="11"/>
      <c r="P42" s="2"/>
    </row>
    <row r="43" spans="1:19" ht="12.75">
      <c r="A43" s="1" t="s">
        <v>7</v>
      </c>
      <c r="B43" s="6">
        <f aca="true" t="shared" si="3" ref="B43:I43">AVERAGE(B37:B42)</f>
        <v>131.588</v>
      </c>
      <c r="C43" s="15">
        <f t="shared" si="3"/>
        <v>103.34731319604793</v>
      </c>
      <c r="D43" s="6">
        <f t="shared" si="3"/>
        <v>10</v>
      </c>
      <c r="E43" s="15">
        <f t="shared" si="3"/>
        <v>3.2468000000000004</v>
      </c>
      <c r="F43" s="15">
        <f t="shared" si="3"/>
        <v>1.7540000000000002</v>
      </c>
      <c r="G43" s="8">
        <f t="shared" si="3"/>
        <v>3.368181818181818</v>
      </c>
      <c r="H43" s="15">
        <f t="shared" si="3"/>
        <v>3.742424242424243</v>
      </c>
      <c r="I43" s="8">
        <f t="shared" si="3"/>
        <v>89.81818181818183</v>
      </c>
      <c r="J43" s="2">
        <f>1/((1/J37+1/J38+1/J39+1/J40+1/J41)/5)</f>
        <v>89.77242298303982</v>
      </c>
      <c r="K43" s="6" t="e">
        <f>AVERAGE(K37:K42)</f>
        <v>#DIV/0!</v>
      </c>
      <c r="L43" s="6" t="e">
        <f>AVERAGE(L37:L42)</f>
        <v>#DIV/0!</v>
      </c>
      <c r="M43" s="15">
        <f>AVERAGE(M37:M42)</f>
        <v>3.1160000000000005</v>
      </c>
      <c r="N43" s="15">
        <f>AVERAGE(N37:N42)</f>
        <v>3.4622222222222225</v>
      </c>
      <c r="O43" s="8">
        <f>AVERAGE(O37:O42)</f>
        <v>83.09333333333333</v>
      </c>
      <c r="P43" s="2">
        <f>1/((1/P37+1/P38+1/P39+1/P40+1/P41)/5)</f>
        <v>82.64849995318625</v>
      </c>
      <c r="Q43" s="15" t="e">
        <f>AVERAGE(Q37:Q42)</f>
        <v>#DIV/0!</v>
      </c>
      <c r="R43" s="15" t="e">
        <f>AVERAGE(R37:R42)</f>
        <v>#DIV/0!</v>
      </c>
      <c r="S43" s="15" t="e">
        <f>AVERAGE(S37:S42)</f>
        <v>#DIV/0!</v>
      </c>
    </row>
    <row r="44" spans="2:16" ht="12.75">
      <c r="B44" s="6"/>
      <c r="C44" s="15"/>
      <c r="D44" s="6"/>
      <c r="G44" s="11"/>
      <c r="P44" s="2"/>
    </row>
    <row r="45" spans="1:16" ht="12.75">
      <c r="A45" s="1">
        <v>1411</v>
      </c>
      <c r="B45" s="6">
        <v>105.09</v>
      </c>
      <c r="C45" s="15">
        <v>82.53616700438245</v>
      </c>
      <c r="D45" s="6">
        <v>10</v>
      </c>
      <c r="E45" s="13">
        <v>3</v>
      </c>
      <c r="F45" s="13">
        <v>1.6</v>
      </c>
      <c r="G45" s="11">
        <f>G41-(1/11)*(G$40-G$57)</f>
        <v>3.231818181818182</v>
      </c>
      <c r="H45" s="13">
        <f>G45*(30/27)</f>
        <v>3.5909090909090913</v>
      </c>
      <c r="I45" s="2">
        <f>(H45*240)/D45</f>
        <v>86.18181818181819</v>
      </c>
      <c r="J45" s="2">
        <v>86.18181818181819</v>
      </c>
      <c r="M45" s="13">
        <v>2.9</v>
      </c>
      <c r="N45" s="13">
        <f>M45*(30/27)</f>
        <v>3.2222222222222223</v>
      </c>
      <c r="O45" s="2">
        <f>(N45*240)/D45</f>
        <v>77.33333333333334</v>
      </c>
      <c r="P45" s="2">
        <v>77.33333333333334</v>
      </c>
    </row>
    <row r="46" spans="1:16" ht="12.75">
      <c r="A46" s="1">
        <v>1412</v>
      </c>
      <c r="B46" s="6">
        <v>114.72</v>
      </c>
      <c r="C46" s="15">
        <v>90.09942981009378</v>
      </c>
      <c r="D46" s="6">
        <v>10</v>
      </c>
      <c r="E46" s="13">
        <v>2.825</v>
      </c>
      <c r="F46" s="13">
        <v>1.65</v>
      </c>
      <c r="G46" s="11">
        <f>G45-(1/11)*(G$40-G$57)</f>
        <v>3.172727272727273</v>
      </c>
      <c r="H46" s="13">
        <f>G46*(30/27)</f>
        <v>3.5252525252525255</v>
      </c>
      <c r="I46" s="2">
        <f>(H46*240)/D46</f>
        <v>84.60606060606061</v>
      </c>
      <c r="J46" s="2">
        <v>84.60606060606061</v>
      </c>
      <c r="M46" s="13">
        <v>3</v>
      </c>
      <c r="N46" s="13">
        <f>M46*(30/27)</f>
        <v>3.3333333333333335</v>
      </c>
      <c r="O46" s="2">
        <f>(N46*240)/D46</f>
        <v>80</v>
      </c>
      <c r="P46" s="2">
        <v>80</v>
      </c>
    </row>
    <row r="47" spans="1:16" ht="12.75">
      <c r="A47" s="1">
        <v>1413</v>
      </c>
      <c r="B47" s="6">
        <v>126.58000000000001</v>
      </c>
      <c r="C47" s="15">
        <v>99.41410238285975</v>
      </c>
      <c r="D47" s="6">
        <v>10</v>
      </c>
      <c r="E47" s="13">
        <v>2.8</v>
      </c>
      <c r="F47" s="13">
        <v>1.625</v>
      </c>
      <c r="G47" s="11">
        <f>G46-(1/11)*(G$40-G$57)</f>
        <v>3.1136363636363638</v>
      </c>
      <c r="H47" s="13">
        <f>G47*(30/27)</f>
        <v>3.45959595959596</v>
      </c>
      <c r="I47" s="2">
        <f>(H47*240)/D47</f>
        <v>83.03030303030303</v>
      </c>
      <c r="J47" s="2">
        <v>83.03030303030303</v>
      </c>
      <c r="M47" s="14">
        <f>(M46+M48)/2</f>
        <v>3.1029999999999998</v>
      </c>
      <c r="N47" s="13">
        <f>M47*(30/27)</f>
        <v>3.4477777777777776</v>
      </c>
      <c r="O47" s="2">
        <f>(N47*240)/D47</f>
        <v>82.74666666666666</v>
      </c>
      <c r="P47" s="2">
        <v>82.74666666666666</v>
      </c>
    </row>
    <row r="48" spans="1:16" ht="12.75">
      <c r="A48" s="1">
        <v>1414</v>
      </c>
      <c r="B48" s="6">
        <v>124.78</v>
      </c>
      <c r="C48" s="15">
        <v>98.0004084004838</v>
      </c>
      <c r="D48" s="6">
        <v>10</v>
      </c>
      <c r="E48" s="13">
        <v>2.861</v>
      </c>
      <c r="F48" s="13">
        <v>1.675</v>
      </c>
      <c r="G48" s="11">
        <f>G47-(1/11)*(G$40-G$57)</f>
        <v>3.0545454545454547</v>
      </c>
      <c r="H48" s="13">
        <f>G48*(30/27)</f>
        <v>3.393939393939394</v>
      </c>
      <c r="I48" s="2">
        <f>(H48*240)/D48</f>
        <v>81.45454545454547</v>
      </c>
      <c r="J48" s="2">
        <v>81.45454545454547</v>
      </c>
      <c r="M48" s="13">
        <v>3.206</v>
      </c>
      <c r="N48" s="13">
        <f>M48*(30/27)</f>
        <v>3.562222222222222</v>
      </c>
      <c r="O48" s="2">
        <f>(N48*240)/D48</f>
        <v>85.49333333333333</v>
      </c>
      <c r="P48" s="2">
        <v>85.49333333333333</v>
      </c>
    </row>
    <row r="49" spans="1:16" ht="12.75">
      <c r="A49" s="1">
        <v>1415</v>
      </c>
      <c r="B49" s="6">
        <v>136.10000000000002</v>
      </c>
      <c r="C49" s="15">
        <v>106.890972778537</v>
      </c>
      <c r="D49" s="6">
        <v>10</v>
      </c>
      <c r="E49" s="13">
        <v>2.513</v>
      </c>
      <c r="F49" s="13">
        <v>1.5</v>
      </c>
      <c r="G49" s="11">
        <f>G48-(1/11)*(G$40-G$57)</f>
        <v>2.9954545454545456</v>
      </c>
      <c r="H49" s="13">
        <f>G49*(30/27)</f>
        <v>3.3282828282828287</v>
      </c>
      <c r="I49" s="2">
        <f>(H49*240)/D49</f>
        <v>79.87878787878789</v>
      </c>
      <c r="J49" s="2">
        <v>79.87878787878789</v>
      </c>
      <c r="M49" s="14">
        <f>(M48+M53)/2</f>
        <v>3.1029999999999998</v>
      </c>
      <c r="N49" s="13">
        <f>M49*(30/27)</f>
        <v>3.4477777777777776</v>
      </c>
      <c r="O49" s="2">
        <f>(N49*240)/D49</f>
        <v>82.74666666666666</v>
      </c>
      <c r="P49" s="2">
        <v>82.74666666666666</v>
      </c>
    </row>
    <row r="50" spans="2:16" ht="12.75">
      <c r="B50" s="6"/>
      <c r="C50" s="15"/>
      <c r="D50" s="6"/>
      <c r="G50" s="11"/>
      <c r="P50" s="2"/>
    </row>
    <row r="51" spans="1:19" ht="12.75">
      <c r="A51" s="1" t="s">
        <v>8</v>
      </c>
      <c r="B51" s="6">
        <f aca="true" t="shared" si="4" ref="B51:I51">AVERAGE(B45:B50)</f>
        <v>121.454</v>
      </c>
      <c r="C51" s="15">
        <f t="shared" si="4"/>
        <v>95.38821607527136</v>
      </c>
      <c r="D51" s="6">
        <f t="shared" si="4"/>
        <v>10</v>
      </c>
      <c r="E51" s="15">
        <f t="shared" si="4"/>
        <v>2.7998000000000003</v>
      </c>
      <c r="F51" s="15">
        <f t="shared" si="4"/>
        <v>1.61</v>
      </c>
      <c r="G51" s="8">
        <f t="shared" si="4"/>
        <v>3.1136363636363638</v>
      </c>
      <c r="H51" s="15">
        <f t="shared" si="4"/>
        <v>3.45959595959596</v>
      </c>
      <c r="I51" s="8">
        <f t="shared" si="4"/>
        <v>83.03030303030303</v>
      </c>
      <c r="J51" s="2">
        <f>1/((1/J45+1/J46+1/J47+1/J48+1/J49)/5)</f>
        <v>82.97046306907527</v>
      </c>
      <c r="K51" s="6" t="e">
        <f>AVERAGE(K45:K50)</f>
        <v>#DIV/0!</v>
      </c>
      <c r="L51" s="6" t="e">
        <f>AVERAGE(L45:L50)</f>
        <v>#DIV/0!</v>
      </c>
      <c r="M51" s="15">
        <f>AVERAGE(M45:M50)</f>
        <v>3.0624</v>
      </c>
      <c r="N51" s="15">
        <f>AVERAGE(N45:N50)</f>
        <v>3.4026666666666663</v>
      </c>
      <c r="O51" s="8">
        <f>AVERAGE(O45:O50)</f>
        <v>81.664</v>
      </c>
      <c r="P51" s="2">
        <f>1/((1/P45+1/P46+1/P47+1/P48+1/P49)/5)</f>
        <v>81.5687153606522</v>
      </c>
      <c r="Q51" s="15" t="e">
        <f>AVERAGE(Q45:Q50)</f>
        <v>#DIV/0!</v>
      </c>
      <c r="R51" s="15" t="e">
        <f>AVERAGE(R45:R50)</f>
        <v>#DIV/0!</v>
      </c>
      <c r="S51" s="15" t="e">
        <f>AVERAGE(S45:S50)</f>
        <v>#DIV/0!</v>
      </c>
    </row>
    <row r="52" spans="2:16" ht="12.75">
      <c r="B52" s="6"/>
      <c r="C52" s="15"/>
      <c r="D52" s="6"/>
      <c r="G52" s="11"/>
      <c r="P52" s="2"/>
    </row>
    <row r="53" spans="1:16" ht="12.75">
      <c r="A53" s="1">
        <v>1416</v>
      </c>
      <c r="B53" s="6">
        <v>146.23</v>
      </c>
      <c r="C53" s="15">
        <v>114.84692835713051</v>
      </c>
      <c r="D53" s="6">
        <v>10</v>
      </c>
      <c r="E53" s="13">
        <v>2.85</v>
      </c>
      <c r="F53" s="13">
        <v>1.54</v>
      </c>
      <c r="G53" s="11">
        <f>G49-(1/11)*(G$40-G$57)</f>
        <v>2.9363636363636365</v>
      </c>
      <c r="H53" s="13">
        <f>G53*(30/27)</f>
        <v>3.262626262626263</v>
      </c>
      <c r="I53" s="2">
        <f>(H53*240)/D53</f>
        <v>78.30303030303031</v>
      </c>
      <c r="J53" s="2">
        <v>78.30303030303031</v>
      </c>
      <c r="M53" s="13">
        <v>3</v>
      </c>
      <c r="N53" s="13">
        <f>M53*(30/27)</f>
        <v>3.3333333333333335</v>
      </c>
      <c r="O53" s="2">
        <f>(N53*240)/D53</f>
        <v>80</v>
      </c>
      <c r="P53" s="2">
        <v>80</v>
      </c>
    </row>
    <row r="54" spans="1:16" ht="12.75">
      <c r="A54" s="1">
        <v>1417</v>
      </c>
      <c r="B54" s="6">
        <v>164.87000000000003</v>
      </c>
      <c r="C54" s="15">
        <v>129.48651493017925</v>
      </c>
      <c r="D54" s="6">
        <v>10</v>
      </c>
      <c r="E54" s="13">
        <v>2.7</v>
      </c>
      <c r="F54" s="13">
        <v>1.567</v>
      </c>
      <c r="G54" s="11">
        <f>G53-(1/11)*(G$40-G$57)</f>
        <v>2.8772727272727274</v>
      </c>
      <c r="H54" s="13">
        <f>G54*(30/27)</f>
        <v>3.1969696969696972</v>
      </c>
      <c r="I54" s="2">
        <f>(H54*240)/D54</f>
        <v>76.72727272727273</v>
      </c>
      <c r="J54" s="2">
        <v>76.72727272727273</v>
      </c>
      <c r="M54" s="13">
        <v>3.206</v>
      </c>
      <c r="N54" s="13">
        <f>M54*(30/27)</f>
        <v>3.562222222222222</v>
      </c>
      <c r="O54" s="2">
        <f>(N54*240)/D54</f>
        <v>85.49333333333333</v>
      </c>
      <c r="P54" s="2">
        <v>85.49333333333333</v>
      </c>
    </row>
    <row r="55" spans="1:16" ht="12.75">
      <c r="A55" s="1">
        <v>1418</v>
      </c>
      <c r="B55" s="6">
        <v>126.75</v>
      </c>
      <c r="C55" s="15">
        <v>99.5476179256397</v>
      </c>
      <c r="D55" s="6">
        <v>10</v>
      </c>
      <c r="E55" s="13">
        <v>2.608</v>
      </c>
      <c r="F55" s="13">
        <v>1.521</v>
      </c>
      <c r="G55" s="11">
        <f>G54-(1/11)*(G$40-G$57)</f>
        <v>2.8181818181818183</v>
      </c>
      <c r="H55" s="13">
        <f>G55*(30/27)</f>
        <v>3.1313131313131315</v>
      </c>
      <c r="I55" s="2">
        <f>(H55*240)/D55</f>
        <v>75.15151515151516</v>
      </c>
      <c r="J55" s="2">
        <v>75.15151515151516</v>
      </c>
      <c r="M55" s="14">
        <f>(M54+M56)/2</f>
        <v>3.122</v>
      </c>
      <c r="N55" s="13">
        <f>M55*(30/27)</f>
        <v>3.468888888888889</v>
      </c>
      <c r="O55" s="2">
        <f>(N55*240)/D55</f>
        <v>83.25333333333333</v>
      </c>
      <c r="P55" s="2">
        <v>83.25333333333333</v>
      </c>
    </row>
    <row r="56" spans="1:16" ht="12.75">
      <c r="A56" s="1">
        <v>1419</v>
      </c>
      <c r="B56" s="6">
        <v>118.83999999999999</v>
      </c>
      <c r="C56" s="15">
        <v>93.33521825864317</v>
      </c>
      <c r="D56" s="6">
        <v>10</v>
      </c>
      <c r="E56" s="13">
        <v>2.56</v>
      </c>
      <c r="F56" s="13">
        <v>1.567</v>
      </c>
      <c r="G56" s="11">
        <f>G55-(1/11)*(G$40-G$57)</f>
        <v>2.7590909090909093</v>
      </c>
      <c r="H56" s="13">
        <f>G56*(30/27)</f>
        <v>3.065656565656566</v>
      </c>
      <c r="I56" s="2">
        <f>(H56*240)/D56</f>
        <v>73.57575757575759</v>
      </c>
      <c r="J56" s="2">
        <v>73.57575757575759</v>
      </c>
      <c r="M56" s="13">
        <v>3.038</v>
      </c>
      <c r="N56" s="13">
        <f>M56*(30/27)</f>
        <v>3.3755555555555556</v>
      </c>
      <c r="O56" s="2">
        <f>(N56*240)/D56</f>
        <v>81.01333333333334</v>
      </c>
      <c r="P56" s="2">
        <v>81.01333333333334</v>
      </c>
    </row>
    <row r="57" spans="1:16" ht="12.75">
      <c r="A57" s="1">
        <v>1420</v>
      </c>
      <c r="B57" s="6">
        <v>125.83000000000001</v>
      </c>
      <c r="C57" s="15">
        <v>98.82506322353645</v>
      </c>
      <c r="D57" s="6">
        <v>10</v>
      </c>
      <c r="E57" s="13">
        <v>2.677</v>
      </c>
      <c r="F57" s="13">
        <v>1.444</v>
      </c>
      <c r="G57" s="2">
        <v>2.7</v>
      </c>
      <c r="H57" s="13">
        <f>G57*(30/27)</f>
        <v>3.0000000000000004</v>
      </c>
      <c r="I57" s="2">
        <f>(H57*240)/D57</f>
        <v>72.00000000000001</v>
      </c>
      <c r="J57" s="2">
        <v>72.00000000000001</v>
      </c>
      <c r="M57" s="13">
        <v>3.488</v>
      </c>
      <c r="N57" s="13">
        <f>M57*(30/27)</f>
        <v>3.8755555555555556</v>
      </c>
      <c r="O57" s="2">
        <f>(N57*240)/D57</f>
        <v>93.01333333333334</v>
      </c>
      <c r="P57" s="2">
        <v>93.01333333333334</v>
      </c>
    </row>
    <row r="58" spans="2:16" ht="12.75">
      <c r="B58" s="6"/>
      <c r="C58" s="15"/>
      <c r="D58" s="6"/>
      <c r="P58" s="2"/>
    </row>
    <row r="59" spans="1:19" ht="12.75">
      <c r="A59" s="1" t="s">
        <v>9</v>
      </c>
      <c r="B59" s="6">
        <f aca="true" t="shared" si="5" ref="B59:I59">AVERAGE(B53:B58)</f>
        <v>136.50400000000002</v>
      </c>
      <c r="C59" s="15">
        <f t="shared" si="5"/>
        <v>107.20826853902581</v>
      </c>
      <c r="D59" s="6">
        <f t="shared" si="5"/>
        <v>10</v>
      </c>
      <c r="E59" s="15">
        <f t="shared" si="5"/>
        <v>2.6790000000000003</v>
      </c>
      <c r="F59" s="15">
        <f t="shared" si="5"/>
        <v>1.5278</v>
      </c>
      <c r="G59" s="8">
        <f t="shared" si="5"/>
        <v>2.818181818181819</v>
      </c>
      <c r="H59" s="15">
        <f t="shared" si="5"/>
        <v>3.1313131313131315</v>
      </c>
      <c r="I59" s="8">
        <f t="shared" si="5"/>
        <v>75.15151515151516</v>
      </c>
      <c r="J59" s="2">
        <f>1/((1/J53+1/J54+1/J55+1/J56+1/J57)/5)</f>
        <v>75.085394278989</v>
      </c>
      <c r="K59" s="6" t="e">
        <f>AVERAGE(K53:K58)</f>
        <v>#DIV/0!</v>
      </c>
      <c r="L59" s="6" t="e">
        <f>AVERAGE(L53:L58)</f>
        <v>#DIV/0!</v>
      </c>
      <c r="M59" s="15">
        <f>AVERAGE(M53:M58)</f>
        <v>3.1708</v>
      </c>
      <c r="N59" s="15">
        <f>AVERAGE(N53:N58)</f>
        <v>3.523111111111111</v>
      </c>
      <c r="O59" s="8">
        <f>AVERAGE(O53:O58)</f>
        <v>84.55466666666666</v>
      </c>
      <c r="P59" s="2">
        <f>1/((1/P53+1/P54+1/P55+1/P56+1/P57)/5)</f>
        <v>84.31256267777691</v>
      </c>
      <c r="Q59" s="15" t="e">
        <f>AVERAGE(Q53:Q58)</f>
        <v>#DIV/0!</v>
      </c>
      <c r="R59" s="15" t="e">
        <f>AVERAGE(R53:R58)</f>
        <v>#DIV/0!</v>
      </c>
      <c r="S59" s="15" t="e">
        <f>AVERAGE(S53:S58)</f>
        <v>#DIV/0!</v>
      </c>
    </row>
    <row r="60" spans="2:16" ht="12.75">
      <c r="B60" s="6"/>
      <c r="C60" s="15"/>
      <c r="D60" s="6"/>
      <c r="P60" s="2"/>
    </row>
    <row r="61" spans="1:16" ht="12.75">
      <c r="A61" s="1">
        <v>1421</v>
      </c>
      <c r="B61" s="6">
        <v>132.89</v>
      </c>
      <c r="C61" s="15">
        <v>104.36988517663322</v>
      </c>
      <c r="D61" s="6">
        <v>10</v>
      </c>
      <c r="E61" s="13">
        <v>2.633</v>
      </c>
      <c r="F61" s="13">
        <v>1.425</v>
      </c>
      <c r="G61" s="2">
        <v>2.6</v>
      </c>
      <c r="H61" s="13">
        <f>G61*(30/27)</f>
        <v>2.8888888888888893</v>
      </c>
      <c r="I61" s="2">
        <f>(H61*240)/D61</f>
        <v>69.33333333333334</v>
      </c>
      <c r="J61" s="2">
        <v>69.33333333333334</v>
      </c>
      <c r="M61" s="13">
        <v>2.7</v>
      </c>
      <c r="N61" s="13">
        <f>M61*(30/27)</f>
        <v>3.0000000000000004</v>
      </c>
      <c r="O61" s="2">
        <f>(N61*240)/D61</f>
        <v>72.00000000000001</v>
      </c>
      <c r="P61" s="2">
        <v>72.00000000000001</v>
      </c>
    </row>
    <row r="62" spans="1:16" ht="12.75">
      <c r="A62" s="1">
        <v>1422</v>
      </c>
      <c r="B62" s="6">
        <v>143.57999999999998</v>
      </c>
      <c r="C62" s="15">
        <v>112.7656566608548</v>
      </c>
      <c r="D62" s="6">
        <v>10</v>
      </c>
      <c r="E62" s="13">
        <v>2.6</v>
      </c>
      <c r="F62" s="13">
        <v>1.375</v>
      </c>
      <c r="G62" s="2">
        <v>2.6</v>
      </c>
      <c r="H62" s="13">
        <f>G62*(30/27)</f>
        <v>2.8888888888888893</v>
      </c>
      <c r="I62" s="2">
        <f>(H62*240)/D62</f>
        <v>69.33333333333334</v>
      </c>
      <c r="J62" s="2">
        <v>69.33333333333334</v>
      </c>
      <c r="M62" s="13">
        <v>3.487</v>
      </c>
      <c r="N62" s="13">
        <f>M62*(30/27)</f>
        <v>3.874444444444445</v>
      </c>
      <c r="O62" s="2">
        <f>(N62*240)/D62</f>
        <v>92.98666666666668</v>
      </c>
      <c r="P62" s="2">
        <v>92.98666666666668</v>
      </c>
    </row>
    <row r="63" spans="1:16" ht="12.75">
      <c r="A63" s="1">
        <v>1423</v>
      </c>
      <c r="B63" s="6">
        <v>131.18</v>
      </c>
      <c r="C63" s="15">
        <v>103.02687589337607</v>
      </c>
      <c r="D63" s="6">
        <v>10</v>
      </c>
      <c r="E63" s="13">
        <v>2.6</v>
      </c>
      <c r="F63" s="13">
        <v>1.375</v>
      </c>
      <c r="G63" s="3">
        <f>(G62+G64)/2</f>
        <v>2.875</v>
      </c>
      <c r="H63" s="13">
        <f>G63*(30/27)</f>
        <v>3.1944444444444446</v>
      </c>
      <c r="I63" s="2">
        <f>(H63*240)/D63</f>
        <v>76.66666666666667</v>
      </c>
      <c r="J63" s="2">
        <v>76.66666666666667</v>
      </c>
      <c r="M63" s="13">
        <v>3.15</v>
      </c>
      <c r="N63" s="13">
        <f>M63*(30/27)</f>
        <v>3.5</v>
      </c>
      <c r="O63" s="2">
        <f>(N63*240)/D63</f>
        <v>84</v>
      </c>
      <c r="P63" s="2">
        <v>84</v>
      </c>
    </row>
    <row r="64" spans="1:16" ht="12.75">
      <c r="A64" s="1">
        <v>1424</v>
      </c>
      <c r="B64" s="6">
        <v>146.32</v>
      </c>
      <c r="C64" s="15">
        <v>114.91761305624932</v>
      </c>
      <c r="D64" s="6">
        <v>10</v>
      </c>
      <c r="F64" s="13">
        <v>1.85</v>
      </c>
      <c r="G64" s="2">
        <v>3.15</v>
      </c>
      <c r="H64" s="13">
        <f>G64*(30/27)</f>
        <v>3.5</v>
      </c>
      <c r="I64" s="2">
        <f>(H64*240)/D64</f>
        <v>84</v>
      </c>
      <c r="J64" s="2">
        <v>84</v>
      </c>
      <c r="M64" s="13">
        <v>3.15</v>
      </c>
      <c r="N64" s="13">
        <f>M64*(30/27)</f>
        <v>3.5</v>
      </c>
      <c r="O64" s="2">
        <f>(N64*240)/D64</f>
        <v>84</v>
      </c>
      <c r="P64" s="2">
        <v>84</v>
      </c>
    </row>
    <row r="65" spans="1:16" ht="12.75">
      <c r="A65" s="1">
        <v>1425</v>
      </c>
      <c r="B65" s="6">
        <v>151.81</v>
      </c>
      <c r="C65" s="15">
        <v>119.22937970249596</v>
      </c>
      <c r="D65" s="6">
        <v>10</v>
      </c>
      <c r="F65" s="13">
        <v>2.078</v>
      </c>
      <c r="G65" s="2">
        <v>3.15</v>
      </c>
      <c r="H65" s="13">
        <f>G65*(30/27)</f>
        <v>3.5</v>
      </c>
      <c r="I65" s="2">
        <f>(H65*240)/D65</f>
        <v>84</v>
      </c>
      <c r="J65" s="2">
        <v>84</v>
      </c>
      <c r="K65" s="2">
        <v>3.15</v>
      </c>
      <c r="L65" s="2">
        <f>K65*(30/27)</f>
        <v>3.5</v>
      </c>
      <c r="M65" s="16">
        <f>M64+(1/3)*(M$70-M$64)</f>
        <v>3.2626666666666666</v>
      </c>
      <c r="N65" s="13">
        <f>M65*(30/27)</f>
        <v>3.625185185185185</v>
      </c>
      <c r="O65" s="2">
        <f>(N65*240)/D65</f>
        <v>87.00444444444443</v>
      </c>
      <c r="P65" s="2">
        <v>87.00444444444443</v>
      </c>
    </row>
    <row r="66" spans="2:16" ht="12.75">
      <c r="B66" s="6"/>
      <c r="C66" s="15"/>
      <c r="D66" s="6"/>
      <c r="M66" s="16"/>
      <c r="P66" s="2"/>
    </row>
    <row r="67" spans="1:19" ht="12.75">
      <c r="A67" s="1" t="s">
        <v>10</v>
      </c>
      <c r="B67" s="6">
        <f aca="true" t="shared" si="6" ref="B67:I67">AVERAGE(B61:B66)</f>
        <v>141.156</v>
      </c>
      <c r="C67" s="15">
        <f t="shared" si="6"/>
        <v>110.86188209792188</v>
      </c>
      <c r="D67" s="6">
        <f t="shared" si="6"/>
        <v>10</v>
      </c>
      <c r="E67" s="15">
        <f t="shared" si="6"/>
        <v>2.611</v>
      </c>
      <c r="F67" s="15">
        <f t="shared" si="6"/>
        <v>1.6206</v>
      </c>
      <c r="G67" s="8">
        <f t="shared" si="6"/>
        <v>2.875</v>
      </c>
      <c r="H67" s="15">
        <f t="shared" si="6"/>
        <v>3.1944444444444446</v>
      </c>
      <c r="I67" s="8">
        <f t="shared" si="6"/>
        <v>76.66666666666667</v>
      </c>
      <c r="J67" s="2">
        <f>1/((1/J61+1/J62+1/J63+1/J64+1/J65)/5)</f>
        <v>76.10447851645357</v>
      </c>
      <c r="K67" s="6">
        <f>AVERAGE(K61:K66)</f>
        <v>3.15</v>
      </c>
      <c r="L67" s="6">
        <f>AVERAGE(L61:L66)</f>
        <v>3.5</v>
      </c>
      <c r="M67" s="15">
        <f>AVERAGE(M61:M66)</f>
        <v>3.1499333333333333</v>
      </c>
      <c r="N67" s="15">
        <f>AVERAGE(N61:N66)</f>
        <v>3.4999259259259263</v>
      </c>
      <c r="O67" s="8">
        <f>AVERAGE(O61:O66)</f>
        <v>83.99822222222221</v>
      </c>
      <c r="P67" s="2">
        <f>1/((1/P61+1/P62+1/P63+1/P64+1/P65)/5)</f>
        <v>83.40797177891669</v>
      </c>
      <c r="Q67" s="15" t="e">
        <f>AVERAGE(Q61:Q66)</f>
        <v>#DIV/0!</v>
      </c>
      <c r="R67" s="15" t="e">
        <f>AVERAGE(R61:R66)</f>
        <v>#DIV/0!</v>
      </c>
      <c r="S67" s="15" t="e">
        <f>AVERAGE(S61:S66)</f>
        <v>#DIV/0!</v>
      </c>
    </row>
    <row r="68" spans="2:16" ht="12.75">
      <c r="B68" s="6"/>
      <c r="C68" s="15"/>
      <c r="D68" s="6"/>
      <c r="M68" s="16"/>
      <c r="P68" s="2"/>
    </row>
    <row r="69" spans="1:19" ht="12.75">
      <c r="A69" s="1">
        <v>1426</v>
      </c>
      <c r="B69" s="6">
        <v>139.91</v>
      </c>
      <c r="C69" s="15">
        <v>109.88329170789942</v>
      </c>
      <c r="D69" s="6">
        <v>10</v>
      </c>
      <c r="F69" s="13">
        <v>1.634</v>
      </c>
      <c r="G69" s="11">
        <f>G65+(1/5)*(G$73-G$65)</f>
        <v>3.2399999999999998</v>
      </c>
      <c r="H69" s="13">
        <f>G69*(30/27)</f>
        <v>3.6</v>
      </c>
      <c r="I69" s="2">
        <f>(H69*240)/D69</f>
        <v>86.4</v>
      </c>
      <c r="J69" s="2">
        <v>86.4</v>
      </c>
      <c r="M69" s="16">
        <f>M65+(1/3)*(M$70-M$64)</f>
        <v>3.3753333333333333</v>
      </c>
      <c r="N69" s="13">
        <f>M69*(30/27)</f>
        <v>3.7503703703703706</v>
      </c>
      <c r="O69" s="2">
        <f>(N69*240)/D69</f>
        <v>90.00888888888889</v>
      </c>
      <c r="P69" s="2">
        <v>90.00888888888889</v>
      </c>
      <c r="Q69" s="13">
        <v>1.77</v>
      </c>
      <c r="R69" s="13">
        <f>(Q69*240)/D69</f>
        <v>42.480000000000004</v>
      </c>
      <c r="S69" s="13">
        <v>42.48</v>
      </c>
    </row>
    <row r="70" spans="1:19" ht="12.75">
      <c r="A70" s="1">
        <v>1427</v>
      </c>
      <c r="B70" s="6">
        <v>148.9</v>
      </c>
      <c r="C70" s="15">
        <v>116.94390776432151</v>
      </c>
      <c r="D70" s="6">
        <v>10</v>
      </c>
      <c r="E70" s="13">
        <v>2.7</v>
      </c>
      <c r="F70" s="13">
        <v>1.95</v>
      </c>
      <c r="G70" s="11">
        <f>G69+(1/5)*(G$73-G$65)</f>
        <v>3.3299999999999996</v>
      </c>
      <c r="H70" s="13">
        <f>G70*(30/27)</f>
        <v>3.6999999999999997</v>
      </c>
      <c r="I70" s="2">
        <f>(H70*240)/D70</f>
        <v>88.79999999999998</v>
      </c>
      <c r="J70" s="2">
        <v>88.79999999999998</v>
      </c>
      <c r="M70" s="13">
        <v>3.488</v>
      </c>
      <c r="N70" s="13">
        <f>M70*(30/27)</f>
        <v>3.8755555555555556</v>
      </c>
      <c r="O70" s="2">
        <f>(N70*240)/D70</f>
        <v>93.01333333333334</v>
      </c>
      <c r="P70" s="2">
        <v>93.01333333333334</v>
      </c>
      <c r="Q70" s="13">
        <v>1.896</v>
      </c>
      <c r="R70" s="13">
        <f>(Q70*240)/D70</f>
        <v>45.504</v>
      </c>
      <c r="S70" s="13">
        <v>45.504</v>
      </c>
    </row>
    <row r="71" spans="1:19" ht="12.75">
      <c r="A71" s="1">
        <v>1428</v>
      </c>
      <c r="B71" s="6">
        <v>145.45</v>
      </c>
      <c r="C71" s="15">
        <v>114.23432763143427</v>
      </c>
      <c r="D71" s="6">
        <v>10</v>
      </c>
      <c r="F71" s="13">
        <v>2.077</v>
      </c>
      <c r="G71" s="11">
        <f>G70+(1/5)*(G$73-G$65)</f>
        <v>3.4199999999999995</v>
      </c>
      <c r="H71" s="13">
        <f>G71*(30/27)</f>
        <v>3.7999999999999994</v>
      </c>
      <c r="I71" s="2">
        <f>(H71*240)/D71</f>
        <v>91.19999999999999</v>
      </c>
      <c r="J71" s="2">
        <v>91.19999999999999</v>
      </c>
      <c r="M71" s="13">
        <v>3.488</v>
      </c>
      <c r="N71" s="13">
        <f>M71*(30/27)</f>
        <v>3.8755555555555556</v>
      </c>
      <c r="O71" s="2">
        <f>(N71*240)/D71</f>
        <v>93.01333333333334</v>
      </c>
      <c r="P71" s="2">
        <v>93.01333333333334</v>
      </c>
      <c r="Q71" s="14">
        <f>(Q70+Q72)/2</f>
        <v>2.0175</v>
      </c>
      <c r="R71" s="13">
        <f>(Q71*240)/D71</f>
        <v>48.42</v>
      </c>
      <c r="S71" s="13">
        <v>48.42</v>
      </c>
    </row>
    <row r="72" spans="1:19" ht="12.75">
      <c r="A72" s="1">
        <v>1429</v>
      </c>
      <c r="B72" s="6">
        <v>161.09999999999997</v>
      </c>
      <c r="C72" s="15">
        <v>126.52561142264736</v>
      </c>
      <c r="D72" s="6">
        <v>10</v>
      </c>
      <c r="F72" s="13">
        <v>2.246</v>
      </c>
      <c r="G72" s="11">
        <f>G71+(1/5)*(G$73-G$65)</f>
        <v>3.5099999999999993</v>
      </c>
      <c r="H72" s="13">
        <f>G72*(30/27)</f>
        <v>3.8999999999999995</v>
      </c>
      <c r="I72" s="2">
        <f>(H72*240)/D72</f>
        <v>93.6</v>
      </c>
      <c r="J72" s="2">
        <v>93.6</v>
      </c>
      <c r="M72" s="13">
        <v>3.6</v>
      </c>
      <c r="N72" s="13">
        <f>M72*(30/27)</f>
        <v>4</v>
      </c>
      <c r="O72" s="2">
        <f>(N72*240)/D72</f>
        <v>96</v>
      </c>
      <c r="P72" s="2">
        <v>96</v>
      </c>
      <c r="Q72" s="13">
        <v>2.139</v>
      </c>
      <c r="R72" s="13">
        <f>(Q72*240)/D72</f>
        <v>51.33599999999999</v>
      </c>
      <c r="S72" s="13">
        <v>51.33599999999999</v>
      </c>
    </row>
    <row r="73" spans="1:19" ht="12.75">
      <c r="A73" s="1">
        <v>1430</v>
      </c>
      <c r="B73" s="6">
        <v>163.74</v>
      </c>
      <c r="C73" s="15">
        <v>128.59902926346544</v>
      </c>
      <c r="D73" s="6">
        <v>10</v>
      </c>
      <c r="E73" s="13">
        <v>3.6</v>
      </c>
      <c r="F73" s="13">
        <v>2.396</v>
      </c>
      <c r="G73" s="2">
        <v>3.6</v>
      </c>
      <c r="H73" s="13">
        <f>G73*(30/27)</f>
        <v>4</v>
      </c>
      <c r="I73" s="2">
        <f>(H73*240)/D73</f>
        <v>96</v>
      </c>
      <c r="J73" s="2">
        <v>96</v>
      </c>
      <c r="K73" s="2">
        <v>3.6</v>
      </c>
      <c r="L73" s="2">
        <f>K73*(30/27)</f>
        <v>4</v>
      </c>
      <c r="M73" s="13">
        <v>3.6</v>
      </c>
      <c r="N73" s="13">
        <f>M73*(30/27)</f>
        <v>4</v>
      </c>
      <c r="O73" s="2">
        <f>(N73*240)/D73</f>
        <v>96</v>
      </c>
      <c r="P73" s="2">
        <v>96</v>
      </c>
      <c r="Q73" s="13">
        <v>2.05</v>
      </c>
      <c r="R73" s="13">
        <f>(Q73*240)/D73</f>
        <v>49.199999999999996</v>
      </c>
      <c r="S73" s="13">
        <v>49.2</v>
      </c>
    </row>
    <row r="74" spans="2:16" ht="12.75">
      <c r="B74" s="6"/>
      <c r="C74" s="15"/>
      <c r="D74" s="6"/>
      <c r="P74" s="2"/>
    </row>
    <row r="75" spans="1:19" ht="12.75">
      <c r="A75" s="1" t="s">
        <v>11</v>
      </c>
      <c r="B75" s="6">
        <f aca="true" t="shared" si="7" ref="B75:I75">AVERAGE(B69:B74)</f>
        <v>151.82</v>
      </c>
      <c r="C75" s="15">
        <f t="shared" si="7"/>
        <v>119.2372335579536</v>
      </c>
      <c r="D75" s="6">
        <f t="shared" si="7"/>
        <v>10</v>
      </c>
      <c r="E75" s="15">
        <f t="shared" si="7"/>
        <v>3.1500000000000004</v>
      </c>
      <c r="F75" s="15">
        <f t="shared" si="7"/>
        <v>2.0606</v>
      </c>
      <c r="G75" s="8">
        <f t="shared" si="7"/>
        <v>3.4199999999999995</v>
      </c>
      <c r="H75" s="15">
        <f t="shared" si="7"/>
        <v>3.8</v>
      </c>
      <c r="I75" s="8">
        <f t="shared" si="7"/>
        <v>91.2</v>
      </c>
      <c r="J75" s="2">
        <f>1/((1/J69+1/J70+1/J71+1/J72+1/J73)/5)</f>
        <v>91.07356153734362</v>
      </c>
      <c r="K75" s="6">
        <f>AVERAGE(K69:K74)</f>
        <v>3.6</v>
      </c>
      <c r="L75" s="6">
        <f>AVERAGE(L69:L74)</f>
        <v>4</v>
      </c>
      <c r="M75" s="15">
        <f>AVERAGE(M69:M74)</f>
        <v>3.5102666666666664</v>
      </c>
      <c r="N75" s="15">
        <f>AVERAGE(N69:N74)</f>
        <v>3.900296296296297</v>
      </c>
      <c r="O75" s="8">
        <f>AVERAGE(O69:O74)</f>
        <v>93.60711111111111</v>
      </c>
      <c r="P75" s="2">
        <f>1/((1/P69+1/P70+1/P71+1/P72+1/P73)/5)</f>
        <v>93.55299947837001</v>
      </c>
      <c r="Q75" s="15">
        <f>AVERAGE(Q69:Q74)</f>
        <v>1.9744999999999997</v>
      </c>
      <c r="R75" s="15">
        <f>AVERAGE(R69:R74)</f>
        <v>47.38799999999999</v>
      </c>
      <c r="S75" s="2">
        <f>1/((1/S69+1/S70+1/S71+1/S72+1/S73)/5)</f>
        <v>47.181422691385116</v>
      </c>
    </row>
    <row r="76" spans="2:16" ht="12.75">
      <c r="B76" s="6"/>
      <c r="C76" s="15"/>
      <c r="D76" s="6"/>
      <c r="P76" s="2"/>
    </row>
    <row r="77" spans="1:19" ht="12.75">
      <c r="A77" s="1">
        <v>1431</v>
      </c>
      <c r="B77" s="6">
        <v>154.89000000000001</v>
      </c>
      <c r="C77" s="15">
        <v>121.64836718345038</v>
      </c>
      <c r="D77" s="6">
        <v>10</v>
      </c>
      <c r="E77" s="13">
        <v>3.6</v>
      </c>
      <c r="F77" s="13">
        <v>2.175</v>
      </c>
      <c r="G77" s="11">
        <f>G73+(1/3)*(G$79-G$73)</f>
        <v>3.6750000000000003</v>
      </c>
      <c r="H77" s="13">
        <f>G77*(30/27)</f>
        <v>4.083333333333334</v>
      </c>
      <c r="I77" s="2">
        <f>(H77*240)/D77</f>
        <v>98.00000000000001</v>
      </c>
      <c r="J77" s="2">
        <v>98.00000000000001</v>
      </c>
      <c r="M77" s="13">
        <v>3.825</v>
      </c>
      <c r="N77" s="13">
        <f>M77*(30/27)</f>
        <v>4.25</v>
      </c>
      <c r="O77" s="2">
        <f>(N77*240)/D77</f>
        <v>102</v>
      </c>
      <c r="P77" s="2">
        <v>102</v>
      </c>
      <c r="Q77" s="13">
        <v>2.115</v>
      </c>
      <c r="R77" s="13">
        <f>(Q77*240)/D77</f>
        <v>50.760000000000005</v>
      </c>
      <c r="S77" s="13">
        <v>50.760000000000005</v>
      </c>
    </row>
    <row r="78" spans="1:19" ht="12.75">
      <c r="A78" s="1">
        <v>1432</v>
      </c>
      <c r="B78" s="6">
        <v>154.14999999999998</v>
      </c>
      <c r="C78" s="15">
        <v>121.06718187958467</v>
      </c>
      <c r="D78" s="6">
        <v>11</v>
      </c>
      <c r="F78" s="13">
        <v>2.137</v>
      </c>
      <c r="G78" s="11">
        <f>G77+(1/3)*(G$79-G$73)</f>
        <v>3.7500000000000004</v>
      </c>
      <c r="H78" s="13">
        <f>G78*(30/27)</f>
        <v>4.166666666666667</v>
      </c>
      <c r="I78" s="2">
        <f>(H78*240)/D78</f>
        <v>90.90909090909092</v>
      </c>
      <c r="J78" s="2">
        <v>90.90909090909092</v>
      </c>
      <c r="M78" s="13">
        <v>4.05</v>
      </c>
      <c r="N78" s="13">
        <f>M78*(30/27)</f>
        <v>4.5</v>
      </c>
      <c r="O78" s="2">
        <f>(N78*240)/D78</f>
        <v>98.18181818181819</v>
      </c>
      <c r="P78" s="2">
        <v>98.18181818181819</v>
      </c>
      <c r="Q78" s="13">
        <v>2.078</v>
      </c>
      <c r="R78" s="13">
        <f>(Q78*240)/D78</f>
        <v>45.338181818181816</v>
      </c>
      <c r="S78" s="13">
        <v>45.338181818181816</v>
      </c>
    </row>
    <row r="79" spans="1:19" ht="12.75">
      <c r="A79" s="1">
        <v>1433</v>
      </c>
      <c r="B79" s="6">
        <v>174.77</v>
      </c>
      <c r="C79" s="15">
        <v>137.26183183324696</v>
      </c>
      <c r="D79" s="6">
        <v>11</v>
      </c>
      <c r="E79" s="13">
        <v>3.825</v>
      </c>
      <c r="F79" s="13">
        <v>2.486</v>
      </c>
      <c r="G79" s="2">
        <v>3.825</v>
      </c>
      <c r="H79" s="13">
        <f>G79*(30/27)</f>
        <v>4.25</v>
      </c>
      <c r="I79" s="2">
        <f>(H79*240)/D79</f>
        <v>92.72727272727273</v>
      </c>
      <c r="J79" s="2">
        <v>92.72727272727273</v>
      </c>
      <c r="M79" s="14">
        <f>(M78+M80)/2</f>
        <v>3.825</v>
      </c>
      <c r="N79" s="13">
        <f>M79*(30/27)</f>
        <v>4.25</v>
      </c>
      <c r="O79" s="2">
        <f>(N79*240)/D79</f>
        <v>92.72727272727273</v>
      </c>
      <c r="P79" s="2">
        <v>92.72727272727273</v>
      </c>
      <c r="Q79" s="13">
        <v>2.417</v>
      </c>
      <c r="R79" s="13">
        <f>(Q79*240)/D79</f>
        <v>52.73454545454545</v>
      </c>
      <c r="S79" s="13">
        <v>52.73454545454545</v>
      </c>
    </row>
    <row r="80" spans="1:19" ht="12.75">
      <c r="A80" s="1">
        <v>1434</v>
      </c>
      <c r="B80" s="6">
        <v>171.02999999999997</v>
      </c>
      <c r="C80" s="15">
        <v>134.324489892088</v>
      </c>
      <c r="D80" s="6">
        <v>11</v>
      </c>
      <c r="F80" s="13">
        <v>2.325</v>
      </c>
      <c r="G80" s="11">
        <f>G79-(1/5)*(G$79-G$87)</f>
        <v>3.8200000000000003</v>
      </c>
      <c r="H80" s="13">
        <f>G80*(30/27)</f>
        <v>4.244444444444445</v>
      </c>
      <c r="I80" s="2">
        <f>(H80*240)/D80</f>
        <v>92.60606060606062</v>
      </c>
      <c r="J80" s="2">
        <v>92.60606060606062</v>
      </c>
      <c r="M80" s="13">
        <v>3.6</v>
      </c>
      <c r="N80" s="13">
        <f>M80*(30/27)</f>
        <v>4</v>
      </c>
      <c r="O80" s="2">
        <f>(N80*240)/D80</f>
        <v>87.27272727272727</v>
      </c>
      <c r="P80" s="2">
        <v>87.27272727272727</v>
      </c>
      <c r="Q80" s="14">
        <f>(Q79+Q81)/2</f>
        <v>2.27</v>
      </c>
      <c r="R80" s="13">
        <f>(Q80*240)/D80</f>
        <v>49.527272727272724</v>
      </c>
      <c r="S80" s="13">
        <v>49.527272727272724</v>
      </c>
    </row>
    <row r="81" spans="1:19" ht="12.75">
      <c r="A81" s="1">
        <v>1435</v>
      </c>
      <c r="B81" s="6">
        <v>138.23000000000002</v>
      </c>
      <c r="C81" s="15">
        <v>108.56384399101522</v>
      </c>
      <c r="D81" s="6">
        <v>11</v>
      </c>
      <c r="F81" s="13">
        <v>2.183</v>
      </c>
      <c r="G81" s="11">
        <f>G80-(1/5)*(G$79-G$87)</f>
        <v>3.8150000000000004</v>
      </c>
      <c r="H81" s="13">
        <f>G81*(30/27)</f>
        <v>4.23888888888889</v>
      </c>
      <c r="I81" s="2">
        <f>(H81*240)/D81</f>
        <v>92.48484848484851</v>
      </c>
      <c r="J81" s="2">
        <v>92.48484848484851</v>
      </c>
      <c r="M81" s="13">
        <v>3.6</v>
      </c>
      <c r="N81" s="13">
        <f>M81*(30/27)</f>
        <v>4</v>
      </c>
      <c r="O81" s="2">
        <f>(N81*240)/D81</f>
        <v>87.27272727272727</v>
      </c>
      <c r="P81" s="2">
        <v>87.27272727272727</v>
      </c>
      <c r="Q81" s="13">
        <v>2.123</v>
      </c>
      <c r="R81" s="13">
        <f>(Q81*240)/D81</f>
        <v>46.32</v>
      </c>
      <c r="S81" s="13">
        <v>46.32</v>
      </c>
    </row>
    <row r="82" spans="2:16" ht="12.75">
      <c r="B82" s="6"/>
      <c r="C82" s="15"/>
      <c r="D82" s="6"/>
      <c r="G82" s="11"/>
      <c r="P82" s="2"/>
    </row>
    <row r="83" spans="1:19" ht="12.75">
      <c r="A83" s="1" t="s">
        <v>12</v>
      </c>
      <c r="B83" s="6">
        <f aca="true" t="shared" si="8" ref="B83:I83">AVERAGE(B77:B82)</f>
        <v>158.61399999999998</v>
      </c>
      <c r="C83" s="15">
        <f t="shared" si="8"/>
        <v>124.57314295587705</v>
      </c>
      <c r="D83" s="6">
        <f t="shared" si="8"/>
        <v>10.8</v>
      </c>
      <c r="E83" s="15">
        <f t="shared" si="8"/>
        <v>3.7125000000000004</v>
      </c>
      <c r="F83" s="15">
        <f t="shared" si="8"/>
        <v>2.2612</v>
      </c>
      <c r="G83" s="8">
        <f t="shared" si="8"/>
        <v>3.777</v>
      </c>
      <c r="H83" s="15">
        <f t="shared" si="8"/>
        <v>4.196666666666667</v>
      </c>
      <c r="I83" s="8">
        <f t="shared" si="8"/>
        <v>93.34545454545456</v>
      </c>
      <c r="J83" s="2">
        <f>1/((1/J77+1/J78+1/J79+1/J80+1/J81)/5)</f>
        <v>93.28461484941562</v>
      </c>
      <c r="K83" s="6" t="e">
        <f>AVERAGE(K77:K82)</f>
        <v>#DIV/0!</v>
      </c>
      <c r="L83" s="6" t="e">
        <f>AVERAGE(L77:L82)</f>
        <v>#DIV/0!</v>
      </c>
      <c r="M83" s="15">
        <f>AVERAGE(M77:M82)</f>
        <v>3.78</v>
      </c>
      <c r="N83" s="15">
        <f>AVERAGE(N77:N82)</f>
        <v>4.2</v>
      </c>
      <c r="O83" s="8">
        <f>AVERAGE(O77:O82)</f>
        <v>93.49090909090908</v>
      </c>
      <c r="P83" s="2">
        <f>1/((1/P77+1/P78+1/P79+1/P80+1/P81)/5)</f>
        <v>93.12706061374588</v>
      </c>
      <c r="Q83" s="15">
        <f>AVERAGE(Q77:Q82)</f>
        <v>2.2006</v>
      </c>
      <c r="R83" s="15">
        <f>AVERAGE(R77:R82)</f>
        <v>48.93599999999999</v>
      </c>
      <c r="S83" s="2">
        <f>1/((1/S77+1/S78+1/S79+1/S80+1/S81)/5)</f>
        <v>48.78060200650366</v>
      </c>
    </row>
    <row r="84" spans="2:16" ht="12.75">
      <c r="B84" s="6"/>
      <c r="C84" s="15"/>
      <c r="D84" s="6"/>
      <c r="G84" s="11"/>
      <c r="P84" s="2"/>
    </row>
    <row r="85" spans="1:19" ht="12.75">
      <c r="A85" s="1">
        <v>1436</v>
      </c>
      <c r="B85" s="6">
        <v>122.42</v>
      </c>
      <c r="C85" s="15">
        <v>96.14689851247978</v>
      </c>
      <c r="D85" s="6">
        <v>11</v>
      </c>
      <c r="F85" s="13">
        <v>2.142</v>
      </c>
      <c r="G85" s="11">
        <f>G81-(1/5)*(G$79-G$87)</f>
        <v>3.8100000000000005</v>
      </c>
      <c r="H85" s="13">
        <f>G85*(30/27)</f>
        <v>4.233333333333334</v>
      </c>
      <c r="I85" s="2">
        <f>(H85*240)/D85</f>
        <v>92.36363636363639</v>
      </c>
      <c r="J85" s="2">
        <v>92.36363636363639</v>
      </c>
      <c r="M85" s="16">
        <f>M81-(1/4)*(M$81-M$88)</f>
        <v>3.4875</v>
      </c>
      <c r="N85" s="13">
        <f>M85*(30/27)</f>
        <v>3.875</v>
      </c>
      <c r="O85" s="2">
        <f>(N85*240)/D85</f>
        <v>84.54545454545455</v>
      </c>
      <c r="P85" s="2">
        <v>84.54545454545455</v>
      </c>
      <c r="Q85" s="13">
        <v>2.083</v>
      </c>
      <c r="R85" s="13">
        <f>(Q85*240)/D85</f>
        <v>45.44727272727273</v>
      </c>
      <c r="S85" s="13">
        <v>45.44727272727273</v>
      </c>
    </row>
    <row r="86" spans="1:19" ht="12.75">
      <c r="A86" s="1">
        <v>1437</v>
      </c>
      <c r="B86" s="6">
        <v>140.38</v>
      </c>
      <c r="C86" s="15">
        <v>110.25242291440868</v>
      </c>
      <c r="D86" s="6">
        <v>11</v>
      </c>
      <c r="F86" s="13">
        <v>2.054</v>
      </c>
      <c r="G86" s="11">
        <f>G85-(1/5)*(G$79-G$87)</f>
        <v>3.8050000000000006</v>
      </c>
      <c r="H86" s="13">
        <f>G86*(30/27)</f>
        <v>4.227777777777779</v>
      </c>
      <c r="I86" s="2">
        <f>(H86*240)/D86</f>
        <v>92.24242424242426</v>
      </c>
      <c r="J86" s="2">
        <v>92.24242424242426</v>
      </c>
      <c r="M86" s="16">
        <f>M85-(1/4)*(M$81-M$88)</f>
        <v>3.375</v>
      </c>
      <c r="N86" s="13">
        <f>M86*(30/27)</f>
        <v>3.75</v>
      </c>
      <c r="O86" s="2">
        <f>(N86*240)/D86</f>
        <v>81.81818181818181</v>
      </c>
      <c r="P86" s="2">
        <v>81.81818181818181</v>
      </c>
      <c r="Q86" s="13">
        <v>2</v>
      </c>
      <c r="R86" s="13">
        <f>(Q86*240)/D86</f>
        <v>43.63636363636363</v>
      </c>
      <c r="S86" s="13">
        <v>43.63636363636363</v>
      </c>
    </row>
    <row r="87" spans="1:19" ht="12.75">
      <c r="A87" s="1">
        <v>1438</v>
      </c>
      <c r="B87" s="6">
        <v>221.9</v>
      </c>
      <c r="C87" s="15">
        <v>174.27705260512388</v>
      </c>
      <c r="D87" s="6">
        <v>11</v>
      </c>
      <c r="F87" s="13">
        <v>2.476</v>
      </c>
      <c r="G87" s="2">
        <v>3.8</v>
      </c>
      <c r="H87" s="13">
        <f>G87*(30/27)</f>
        <v>4.222222222222222</v>
      </c>
      <c r="I87" s="2">
        <f>(H87*240)/D87</f>
        <v>92.12121212121212</v>
      </c>
      <c r="J87" s="2">
        <v>92.12121212121212</v>
      </c>
      <c r="M87" s="16">
        <f>M86-(1/4)*(M$81-M$88)</f>
        <v>3.2625</v>
      </c>
      <c r="N87" s="13">
        <f>M87*(30/27)</f>
        <v>3.6250000000000004</v>
      </c>
      <c r="O87" s="2">
        <f>(N87*240)/D87</f>
        <v>79.09090909090911</v>
      </c>
      <c r="P87" s="2">
        <v>79.09090909090911</v>
      </c>
      <c r="Q87" s="14">
        <f>(Q86+Q88)/2</f>
        <v>2.0625</v>
      </c>
      <c r="R87" s="13">
        <f>(Q87*240)/D87</f>
        <v>45</v>
      </c>
      <c r="S87" s="13">
        <v>45</v>
      </c>
    </row>
    <row r="88" spans="1:19" ht="12.75">
      <c r="A88" s="1">
        <v>1439</v>
      </c>
      <c r="B88" s="6">
        <v>255.56</v>
      </c>
      <c r="C88" s="15">
        <v>200.71313007555412</v>
      </c>
      <c r="D88" s="6">
        <v>11</v>
      </c>
      <c r="E88" s="13">
        <v>3.75</v>
      </c>
      <c r="F88" s="13">
        <v>2.196</v>
      </c>
      <c r="G88" s="2">
        <v>3.775</v>
      </c>
      <c r="H88" s="13">
        <f>G88*(30/27)</f>
        <v>4.194444444444445</v>
      </c>
      <c r="I88" s="2">
        <f>(H88*240)/D88</f>
        <v>91.51515151515152</v>
      </c>
      <c r="J88" s="2">
        <v>91.51515151515152</v>
      </c>
      <c r="K88" s="2">
        <v>3.8</v>
      </c>
      <c r="L88" s="2">
        <f>K88*(30/27)</f>
        <v>4.222222222222222</v>
      </c>
      <c r="M88" s="13">
        <v>3.15</v>
      </c>
      <c r="N88" s="13">
        <f>M88*(30/27)</f>
        <v>3.5</v>
      </c>
      <c r="O88" s="2">
        <f>(N88*240)/D88</f>
        <v>76.36363636363636</v>
      </c>
      <c r="P88" s="2">
        <v>76.36363636363636</v>
      </c>
      <c r="Q88" s="13">
        <v>2.125</v>
      </c>
      <c r="R88" s="13">
        <f>(Q88*240)/D88</f>
        <v>46.36363636363637</v>
      </c>
      <c r="S88" s="13">
        <v>46.36363636363637</v>
      </c>
    </row>
    <row r="89" spans="1:19" ht="12.75">
      <c r="A89" s="1">
        <v>1440</v>
      </c>
      <c r="B89" s="6">
        <v>162.02</v>
      </c>
      <c r="C89" s="15">
        <v>127.24816612475065</v>
      </c>
      <c r="D89" s="6">
        <v>11</v>
      </c>
      <c r="E89" s="13">
        <v>3.7</v>
      </c>
      <c r="F89" s="13">
        <v>2.538</v>
      </c>
      <c r="G89" s="2">
        <v>3.7</v>
      </c>
      <c r="H89" s="13">
        <f>G89*(30/27)</f>
        <v>4.111111111111112</v>
      </c>
      <c r="I89" s="2">
        <f>(H89*240)/D89</f>
        <v>89.6969696969697</v>
      </c>
      <c r="J89" s="2">
        <v>89.6969696969697</v>
      </c>
      <c r="M89" s="16">
        <f>M88+(1/3)*(M$94-M$88)</f>
        <v>3.4876666666666667</v>
      </c>
      <c r="N89" s="13">
        <f>M89*(30/27)</f>
        <v>3.8751851851851855</v>
      </c>
      <c r="O89" s="2">
        <f>(N89*240)/D89</f>
        <v>84.54949494949496</v>
      </c>
      <c r="P89" s="2">
        <v>84.54949494949496</v>
      </c>
      <c r="Q89" s="13">
        <v>2.125</v>
      </c>
      <c r="R89" s="13">
        <f>(Q89*240)/D89</f>
        <v>46.36363636363637</v>
      </c>
      <c r="S89" s="13">
        <v>46.36363636363637</v>
      </c>
    </row>
    <row r="90" spans="2:16" ht="12.75">
      <c r="B90" s="6"/>
      <c r="C90" s="15"/>
      <c r="D90" s="6"/>
      <c r="M90" s="16"/>
      <c r="P90" s="2"/>
    </row>
    <row r="91" spans="1:19" ht="12.75">
      <c r="A91" s="1" t="s">
        <v>13</v>
      </c>
      <c r="B91" s="6">
        <f aca="true" t="shared" si="9" ref="B91:I91">AVERAGE(B85:B90)</f>
        <v>180.456</v>
      </c>
      <c r="C91" s="15">
        <f t="shared" si="9"/>
        <v>141.72753404646343</v>
      </c>
      <c r="D91" s="6">
        <f t="shared" si="9"/>
        <v>11</v>
      </c>
      <c r="E91" s="15">
        <f t="shared" si="9"/>
        <v>3.725</v>
      </c>
      <c r="F91" s="15">
        <f t="shared" si="9"/>
        <v>2.2812</v>
      </c>
      <c r="G91" s="8">
        <f t="shared" si="9"/>
        <v>3.778</v>
      </c>
      <c r="H91" s="15">
        <f t="shared" si="9"/>
        <v>4.1977777777777785</v>
      </c>
      <c r="I91" s="8">
        <f t="shared" si="9"/>
        <v>91.5878787878788</v>
      </c>
      <c r="J91" s="2">
        <f>1/((1/J85+1/J86+1/J87+1/J88+1/J89)/5)</f>
        <v>91.57704645335035</v>
      </c>
      <c r="K91" s="6">
        <f>AVERAGE(K85:K90)</f>
        <v>3.8</v>
      </c>
      <c r="L91" s="6">
        <f>AVERAGE(L85:L90)</f>
        <v>4.222222222222222</v>
      </c>
      <c r="M91" s="15">
        <f>AVERAGE(M85:M90)</f>
        <v>3.3525333333333336</v>
      </c>
      <c r="N91" s="15">
        <f>AVERAGE(N85:N90)</f>
        <v>3.725037037037037</v>
      </c>
      <c r="O91" s="8">
        <f>AVERAGE(O85:O90)</f>
        <v>81.27353535353537</v>
      </c>
      <c r="P91" s="2">
        <f>1/((1/P85+1/P86+1/P87+1/P88+1/P89)/5)</f>
        <v>81.14711215865727</v>
      </c>
      <c r="Q91" s="15">
        <f>AVERAGE(Q85:Q90)</f>
        <v>2.0791</v>
      </c>
      <c r="R91" s="15">
        <f>AVERAGE(R85:R90)</f>
        <v>45.362181818181824</v>
      </c>
      <c r="S91" s="2">
        <f>1/((1/S85+1/S86+1/S87+1/S88+1/S89)/5)</f>
        <v>45.33927473648776</v>
      </c>
    </row>
    <row r="92" spans="2:16" ht="12.75">
      <c r="B92" s="6"/>
      <c r="C92" s="15"/>
      <c r="D92" s="6"/>
      <c r="M92" s="16"/>
      <c r="P92" s="2"/>
    </row>
    <row r="93" spans="1:19" ht="12.75">
      <c r="A93" s="1">
        <v>1441</v>
      </c>
      <c r="B93" s="6">
        <v>158.99</v>
      </c>
      <c r="C93" s="15">
        <v>124.86844792108447</v>
      </c>
      <c r="D93" s="6">
        <v>11</v>
      </c>
      <c r="E93" s="13">
        <v>3.4</v>
      </c>
      <c r="F93" s="13">
        <v>2.08</v>
      </c>
      <c r="G93" s="2">
        <v>3.4</v>
      </c>
      <c r="H93" s="13">
        <f>G93*(30/27)</f>
        <v>3.7777777777777777</v>
      </c>
      <c r="I93" s="2">
        <f>(H93*240)/D93</f>
        <v>82.42424242424242</v>
      </c>
      <c r="J93" s="2">
        <v>82.42424242424242</v>
      </c>
      <c r="K93" s="2">
        <v>4.2</v>
      </c>
      <c r="L93" s="2">
        <f>K93*(30/27)</f>
        <v>4.666666666666667</v>
      </c>
      <c r="M93" s="16">
        <f>M89+(1/3)*(M$94-M$88)</f>
        <v>3.8253333333333335</v>
      </c>
      <c r="N93" s="13">
        <f>M93*(30/27)</f>
        <v>4.250370370370371</v>
      </c>
      <c r="O93" s="2">
        <f>(N93*240)/D93</f>
        <v>92.73535353535355</v>
      </c>
      <c r="P93" s="2">
        <v>92.73535353535355</v>
      </c>
      <c r="Q93" s="13">
        <v>2.063</v>
      </c>
      <c r="R93" s="13">
        <f>(Q93*240)/D93</f>
        <v>45.010909090909095</v>
      </c>
      <c r="S93" s="13">
        <v>45.010909090909095</v>
      </c>
    </row>
    <row r="94" spans="1:19" ht="12.75">
      <c r="A94" s="1">
        <v>1442</v>
      </c>
      <c r="B94" s="6">
        <v>139.36</v>
      </c>
      <c r="C94" s="15">
        <v>109.45132965772899</v>
      </c>
      <c r="D94" s="6">
        <v>11</v>
      </c>
      <c r="E94" s="13">
        <v>4</v>
      </c>
      <c r="F94" s="13">
        <v>2.316</v>
      </c>
      <c r="G94" s="2">
        <v>4</v>
      </c>
      <c r="H94" s="13">
        <f>G94*(30/27)</f>
        <v>4.444444444444445</v>
      </c>
      <c r="I94" s="2">
        <f>(H94*240)/D94</f>
        <v>96.96969696969698</v>
      </c>
      <c r="J94" s="2">
        <v>96.96969696969698</v>
      </c>
      <c r="M94" s="13">
        <v>4.163</v>
      </c>
      <c r="N94" s="13">
        <f>M94*(30/27)</f>
        <v>4.625555555555556</v>
      </c>
      <c r="O94" s="2">
        <f>(N94*240)/D94</f>
        <v>100.92121212121214</v>
      </c>
      <c r="P94" s="2">
        <v>100.92121212121214</v>
      </c>
      <c r="Q94" s="13">
        <v>2.25</v>
      </c>
      <c r="R94" s="13">
        <f>(Q94*240)/D94</f>
        <v>49.09090909090909</v>
      </c>
      <c r="S94" s="13">
        <v>49.09090909090909</v>
      </c>
    </row>
    <row r="95" spans="1:19" ht="12.75">
      <c r="A95" s="1">
        <v>1443</v>
      </c>
      <c r="B95" s="6">
        <v>178.33</v>
      </c>
      <c r="C95" s="15">
        <v>140.05780437616826</v>
      </c>
      <c r="D95" s="6">
        <v>11</v>
      </c>
      <c r="E95" s="13">
        <v>3.567</v>
      </c>
      <c r="F95" s="13">
        <v>2.65</v>
      </c>
      <c r="G95" s="2">
        <v>3.3</v>
      </c>
      <c r="H95" s="13">
        <f>G95*(30/27)</f>
        <v>3.6666666666666665</v>
      </c>
      <c r="I95" s="2">
        <f>(H95*240)/D95</f>
        <v>80</v>
      </c>
      <c r="J95" s="2">
        <v>80.00000000000001</v>
      </c>
      <c r="K95" s="2">
        <v>4.163</v>
      </c>
      <c r="L95" s="2">
        <f>K95*(30/27)</f>
        <v>4.625555555555556</v>
      </c>
      <c r="M95" s="13">
        <v>3.55</v>
      </c>
      <c r="N95" s="13">
        <f>M95*(30/27)</f>
        <v>3.9444444444444446</v>
      </c>
      <c r="O95" s="2">
        <f>(N95*240)/D95</f>
        <v>86.06060606060606</v>
      </c>
      <c r="P95" s="2">
        <v>86.06060606060608</v>
      </c>
      <c r="Q95" s="14">
        <f>(Q94+Q96)/2</f>
        <v>2.25</v>
      </c>
      <c r="R95" s="13">
        <f>(Q95*240)/D95</f>
        <v>49.09090909090909</v>
      </c>
      <c r="S95" s="13">
        <v>49.09090909090909</v>
      </c>
    </row>
    <row r="96" spans="1:19" ht="12.75">
      <c r="A96" s="1">
        <v>1444</v>
      </c>
      <c r="B96" s="6">
        <v>130.42000000000002</v>
      </c>
      <c r="C96" s="15">
        <v>102.42998287859513</v>
      </c>
      <c r="D96" s="6">
        <v>11</v>
      </c>
      <c r="E96" s="13">
        <v>4.225</v>
      </c>
      <c r="F96" s="13">
        <v>2.291</v>
      </c>
      <c r="G96" s="2">
        <v>3.5</v>
      </c>
      <c r="H96" s="13">
        <f>G96*(30/27)</f>
        <v>3.8888888888888893</v>
      </c>
      <c r="I96" s="2">
        <f>(H96*240)/D96</f>
        <v>84.84848484848486</v>
      </c>
      <c r="J96" s="2">
        <v>84.84848484848486</v>
      </c>
      <c r="M96" s="14">
        <f>(M95+M97)/2</f>
        <v>3.6595</v>
      </c>
      <c r="N96" s="13">
        <f>M96*(30/27)</f>
        <v>4.066111111111112</v>
      </c>
      <c r="O96" s="2">
        <f>(N96*240)/D96</f>
        <v>88.71515151515153</v>
      </c>
      <c r="P96" s="2">
        <v>88.71515151515153</v>
      </c>
      <c r="Q96" s="13">
        <v>2.25</v>
      </c>
      <c r="R96" s="13">
        <f>(Q96*240)/D96</f>
        <v>49.09090909090909</v>
      </c>
      <c r="S96" s="13">
        <v>49.09090909090909</v>
      </c>
    </row>
    <row r="97" spans="1:19" ht="12.75">
      <c r="A97" s="1">
        <v>1445</v>
      </c>
      <c r="B97" s="6">
        <v>119.22</v>
      </c>
      <c r="C97" s="15">
        <v>93.63366476603365</v>
      </c>
      <c r="D97" s="6">
        <v>11</v>
      </c>
      <c r="E97" s="13">
        <v>3.25</v>
      </c>
      <c r="F97" s="13">
        <v>2.46</v>
      </c>
      <c r="G97" s="2">
        <v>3.25</v>
      </c>
      <c r="H97" s="13">
        <f>G97*(30/27)</f>
        <v>3.611111111111111</v>
      </c>
      <c r="I97" s="2">
        <f>(H97*240)/D97</f>
        <v>78.78787878787878</v>
      </c>
      <c r="J97" s="2">
        <v>78.78787878787878</v>
      </c>
      <c r="M97" s="13">
        <v>3.769</v>
      </c>
      <c r="N97" s="13">
        <f>M97*(30/27)</f>
        <v>4.187777777777778</v>
      </c>
      <c r="O97" s="2">
        <f>(N97*240)/D97</f>
        <v>91.36969696969697</v>
      </c>
      <c r="P97" s="2">
        <v>91.36969696969697</v>
      </c>
      <c r="Q97" s="13">
        <v>2.4</v>
      </c>
      <c r="R97" s="13">
        <f>(Q97*240)/D97</f>
        <v>52.36363636363637</v>
      </c>
      <c r="S97" s="13">
        <v>52.36363636363637</v>
      </c>
    </row>
    <row r="98" spans="2:16" ht="12.75">
      <c r="B98" s="6"/>
      <c r="C98" s="15"/>
      <c r="D98" s="6"/>
      <c r="P98" s="2"/>
    </row>
    <row r="99" spans="1:19" ht="12.75">
      <c r="A99" s="1" t="s">
        <v>14</v>
      </c>
      <c r="B99" s="6">
        <f aca="true" t="shared" si="10" ref="B99:I99">AVERAGE(B93:B98)</f>
        <v>145.26400000000004</v>
      </c>
      <c r="C99" s="15">
        <f t="shared" si="10"/>
        <v>114.08824591992209</v>
      </c>
      <c r="D99" s="6">
        <f t="shared" si="10"/>
        <v>11</v>
      </c>
      <c r="E99" s="15">
        <f t="shared" si="10"/>
        <v>3.6884</v>
      </c>
      <c r="F99" s="15">
        <f t="shared" si="10"/>
        <v>2.3594</v>
      </c>
      <c r="G99" s="8">
        <f t="shared" si="10"/>
        <v>3.4899999999999998</v>
      </c>
      <c r="H99" s="15">
        <f t="shared" si="10"/>
        <v>3.8777777777777778</v>
      </c>
      <c r="I99" s="8">
        <f t="shared" si="10"/>
        <v>84.6060606060606</v>
      </c>
      <c r="J99" s="2">
        <f>1/((1/J93+1/J94+1/J95+1/J96+1/J97)/5)</f>
        <v>84.14268085815199</v>
      </c>
      <c r="K99" s="6">
        <f>AVERAGE(K93:K98)</f>
        <v>4.1815</v>
      </c>
      <c r="L99" s="6">
        <f>AVERAGE(L93:L98)</f>
        <v>4.646111111111111</v>
      </c>
      <c r="M99" s="15">
        <f>AVERAGE(M93:M98)</f>
        <v>3.7933666666666666</v>
      </c>
      <c r="N99" s="15">
        <f>AVERAGE(N93:N98)</f>
        <v>4.2148518518518525</v>
      </c>
      <c r="O99" s="8">
        <f>AVERAGE(O93:O98)</f>
        <v>91.96040404040406</v>
      </c>
      <c r="P99" s="2">
        <f>1/((1/P93+1/P94+1/P95+1/P96+1/P97)/5)</f>
        <v>91.69535136392533</v>
      </c>
      <c r="Q99" s="15">
        <f>AVERAGE(Q93:Q98)</f>
        <v>2.2426000000000004</v>
      </c>
      <c r="R99" s="15">
        <f>AVERAGE(R93:R98)</f>
        <v>48.92945454545455</v>
      </c>
      <c r="S99" s="2">
        <f>1/((1/S93+1/S94+1/S95+1/S96+1/S97)/5)</f>
        <v>48.81612612212905</v>
      </c>
    </row>
    <row r="100" spans="2:16" ht="12.75">
      <c r="B100" s="6"/>
      <c r="C100" s="15"/>
      <c r="D100" s="6"/>
      <c r="P100" s="2"/>
    </row>
    <row r="101" spans="1:19" ht="12.75">
      <c r="A101" s="1">
        <v>1446</v>
      </c>
      <c r="B101" s="6">
        <v>144.25</v>
      </c>
      <c r="C101" s="15">
        <v>113.29186497651698</v>
      </c>
      <c r="D101" s="6">
        <v>11</v>
      </c>
      <c r="E101" s="13">
        <v>3.458</v>
      </c>
      <c r="F101" s="13">
        <v>2.625</v>
      </c>
      <c r="G101" s="2">
        <v>3.339</v>
      </c>
      <c r="H101" s="13">
        <f>G101*(30/27)</f>
        <v>3.71</v>
      </c>
      <c r="I101" s="2">
        <f>(H101*240)/D101</f>
        <v>80.94545454545454</v>
      </c>
      <c r="J101" s="2">
        <v>80.94545454545454</v>
      </c>
      <c r="K101" s="2">
        <v>3.55</v>
      </c>
      <c r="L101" s="2">
        <f>K101*(30/27)</f>
        <v>3.9444444444444446</v>
      </c>
      <c r="M101" s="14">
        <f>(M97+M102)/2</f>
        <v>3.6345</v>
      </c>
      <c r="N101" s="13">
        <f>M101*(30/27)</f>
        <v>4.038333333333334</v>
      </c>
      <c r="O101" s="2">
        <f>(N101*240)/D101</f>
        <v>88.10909090909092</v>
      </c>
      <c r="P101" s="2">
        <v>88.10909090909092</v>
      </c>
      <c r="Q101" s="13">
        <v>2.4</v>
      </c>
      <c r="R101" s="13">
        <f>(Q101*240)/D101</f>
        <v>52.36363636363637</v>
      </c>
      <c r="S101" s="13">
        <v>52.36363636363637</v>
      </c>
    </row>
    <row r="102" spans="1:19" ht="12.75">
      <c r="A102" s="1">
        <v>1447</v>
      </c>
      <c r="B102" s="6">
        <v>161.01000000000002</v>
      </c>
      <c r="C102" s="15">
        <v>126.4549267235286</v>
      </c>
      <c r="D102" s="6">
        <v>11</v>
      </c>
      <c r="E102" s="13">
        <v>3.35</v>
      </c>
      <c r="G102" s="2">
        <v>3.4</v>
      </c>
      <c r="H102" s="13">
        <f>G102*(30/27)</f>
        <v>3.7777777777777777</v>
      </c>
      <c r="I102" s="2">
        <f>(H102*240)/D102</f>
        <v>82.42424242424242</v>
      </c>
      <c r="J102" s="2">
        <v>82.42424242424242</v>
      </c>
      <c r="K102" s="2">
        <v>3.425</v>
      </c>
      <c r="L102" s="2">
        <f>K102*(30/27)</f>
        <v>3.8055555555555554</v>
      </c>
      <c r="M102" s="13">
        <v>3.5</v>
      </c>
      <c r="N102" s="13">
        <f>M102*(30/27)</f>
        <v>3.8888888888888893</v>
      </c>
      <c r="O102" s="2">
        <f>(N102*240)/D102</f>
        <v>84.84848484848486</v>
      </c>
      <c r="P102" s="2">
        <v>84.84848484848486</v>
      </c>
      <c r="Q102" s="14">
        <f>(Q101+Q103)/2</f>
        <v>2.2</v>
      </c>
      <c r="R102" s="13">
        <f>(Q102*240)/D102</f>
        <v>48</v>
      </c>
      <c r="S102" s="13">
        <v>48</v>
      </c>
    </row>
    <row r="103" spans="1:19" ht="12.75">
      <c r="A103" s="1">
        <v>1448</v>
      </c>
      <c r="B103" s="6">
        <v>144.93</v>
      </c>
      <c r="C103" s="15">
        <v>113.82592714763679</v>
      </c>
      <c r="D103" s="6">
        <v>11</v>
      </c>
      <c r="E103" s="13">
        <v>3.443</v>
      </c>
      <c r="F103" s="13">
        <v>2.545</v>
      </c>
      <c r="G103" s="2">
        <v>3.4</v>
      </c>
      <c r="H103" s="13">
        <f>G103*(30/27)</f>
        <v>3.7777777777777777</v>
      </c>
      <c r="I103" s="2">
        <f>(H103*240)/D103</f>
        <v>82.42424242424242</v>
      </c>
      <c r="J103" s="2">
        <v>82.42424242424242</v>
      </c>
      <c r="K103" s="2">
        <v>3.85</v>
      </c>
      <c r="L103" s="2">
        <f>K103*(30/27)</f>
        <v>4.277777777777778</v>
      </c>
      <c r="M103" s="16">
        <f>M102+(1/5)*(M$110-$M102)</f>
        <v>3.52</v>
      </c>
      <c r="N103" s="13">
        <f>M103*(30/27)</f>
        <v>3.9111111111111114</v>
      </c>
      <c r="O103" s="2">
        <f>(N103*240)/D103</f>
        <v>85.33333333333334</v>
      </c>
      <c r="P103" s="2">
        <v>85.33333333333334</v>
      </c>
      <c r="Q103" s="13">
        <v>2</v>
      </c>
      <c r="R103" s="13">
        <f>(Q103*240)/D103</f>
        <v>43.63636363636363</v>
      </c>
      <c r="S103" s="13">
        <v>43.63636363636363</v>
      </c>
    </row>
    <row r="104" spans="1:19" ht="12.75">
      <c r="A104" s="1">
        <v>1449</v>
      </c>
      <c r="B104" s="6">
        <v>118.42</v>
      </c>
      <c r="C104" s="15">
        <v>93.00535632942211</v>
      </c>
      <c r="D104" s="6">
        <v>11</v>
      </c>
      <c r="E104" s="13">
        <v>3.4</v>
      </c>
      <c r="F104" s="13">
        <v>2.423</v>
      </c>
      <c r="G104" s="2">
        <v>3.4</v>
      </c>
      <c r="H104" s="13">
        <f>G104*(30/27)</f>
        <v>3.7777777777777777</v>
      </c>
      <c r="I104" s="2">
        <f>(H104*240)/D104</f>
        <v>82.42424242424242</v>
      </c>
      <c r="J104" s="2">
        <v>82.42424242424242</v>
      </c>
      <c r="K104" s="2">
        <v>4</v>
      </c>
      <c r="L104" s="2">
        <f>K104*(30/27)</f>
        <v>4.444444444444445</v>
      </c>
      <c r="M104" s="16">
        <f>M103+(1/5)*(M$110-$M103)</f>
        <v>3.536</v>
      </c>
      <c r="N104" s="13">
        <f>M104*(30/27)</f>
        <v>3.9288888888888893</v>
      </c>
      <c r="O104" s="2">
        <f>(N104*240)/D104</f>
        <v>85.72121212121213</v>
      </c>
      <c r="P104" s="2">
        <v>85.72121212121213</v>
      </c>
      <c r="Q104" s="13">
        <v>2.25</v>
      </c>
      <c r="R104" s="13">
        <f>(Q104*240)/D104</f>
        <v>49.09090909090909</v>
      </c>
      <c r="S104" s="13">
        <v>49.09090909090909</v>
      </c>
    </row>
    <row r="105" spans="1:19" ht="12.75">
      <c r="A105" s="1">
        <v>1450</v>
      </c>
      <c r="B105" s="6">
        <v>128.84</v>
      </c>
      <c r="C105" s="15">
        <v>101.18907371628734</v>
      </c>
      <c r="D105" s="6">
        <v>11</v>
      </c>
      <c r="E105" s="13">
        <v>3.9</v>
      </c>
      <c r="G105" s="2">
        <v>3.9</v>
      </c>
      <c r="H105" s="13">
        <f>G105*(30/27)</f>
        <v>4.333333333333333</v>
      </c>
      <c r="I105" s="2">
        <f>(H105*240)/D105</f>
        <v>94.54545454545455</v>
      </c>
      <c r="J105" s="2">
        <v>94.54545454545455</v>
      </c>
      <c r="K105" s="2">
        <v>4</v>
      </c>
      <c r="L105" s="2">
        <f>K105*(30/27)</f>
        <v>4.444444444444445</v>
      </c>
      <c r="M105" s="16">
        <f>M104+(1/5)*(M$110-$M104)</f>
        <v>3.5488</v>
      </c>
      <c r="N105" s="13">
        <f>M105*(30/27)</f>
        <v>3.9431111111111115</v>
      </c>
      <c r="O105" s="2">
        <f>(N105*240)/D105</f>
        <v>86.03151515151517</v>
      </c>
      <c r="P105" s="2">
        <v>86.03151515151517</v>
      </c>
      <c r="Q105" s="14">
        <f>(Q104+Q109)/2</f>
        <v>2.2865</v>
      </c>
      <c r="R105" s="13">
        <f>(Q105*240)/D105</f>
        <v>49.88727272727272</v>
      </c>
      <c r="S105" s="13">
        <v>49.88727272727272</v>
      </c>
    </row>
    <row r="106" spans="2:16" ht="12.75">
      <c r="B106" s="6"/>
      <c r="C106" s="15"/>
      <c r="D106" s="6"/>
      <c r="M106" s="16"/>
      <c r="P106" s="2"/>
    </row>
    <row r="107" spans="1:19" ht="12.75">
      <c r="A107" s="1" t="s">
        <v>15</v>
      </c>
      <c r="B107" s="6">
        <f aca="true" t="shared" si="11" ref="B107:I107">AVERAGE(B101:B106)</f>
        <v>139.49</v>
      </c>
      <c r="C107" s="15">
        <f t="shared" si="11"/>
        <v>109.55342977867835</v>
      </c>
      <c r="D107" s="6">
        <f t="shared" si="11"/>
        <v>11</v>
      </c>
      <c r="E107" s="15">
        <f t="shared" si="11"/>
        <v>3.5101999999999998</v>
      </c>
      <c r="F107" s="15">
        <f t="shared" si="11"/>
        <v>2.531</v>
      </c>
      <c r="G107" s="8">
        <f t="shared" si="11"/>
        <v>3.4878</v>
      </c>
      <c r="H107" s="15">
        <f t="shared" si="11"/>
        <v>3.875333333333333</v>
      </c>
      <c r="I107" s="8">
        <f t="shared" si="11"/>
        <v>84.55272727272728</v>
      </c>
      <c r="J107" s="2">
        <f>1/((1/J101+1/J102+1/J103+1/J104+1/J105)/5)</f>
        <v>84.27726666703784</v>
      </c>
      <c r="K107" s="6">
        <f>AVERAGE(K101:K106)</f>
        <v>3.7649999999999997</v>
      </c>
      <c r="L107" s="6">
        <f>AVERAGE(L101:L106)</f>
        <v>4.183333333333333</v>
      </c>
      <c r="M107" s="15">
        <f>AVERAGE(M101:M106)</f>
        <v>3.54786</v>
      </c>
      <c r="N107" s="15">
        <f>AVERAGE(N101:N106)</f>
        <v>3.942066666666667</v>
      </c>
      <c r="O107" s="8">
        <f>AVERAGE(O101:O106)</f>
        <v>86.0087272727273</v>
      </c>
      <c r="P107" s="2">
        <f>1/((1/P101+1/P102+1/P103+1/P104+1/P105)/5)</f>
        <v>85.99427962345291</v>
      </c>
      <c r="Q107" s="15">
        <f>AVERAGE(Q101:Q106)</f>
        <v>2.2273</v>
      </c>
      <c r="R107" s="15">
        <f>AVERAGE(R101:R106)</f>
        <v>48.59563636363636</v>
      </c>
      <c r="S107" s="2">
        <f>1/((1/S101+1/S102+1/S103+1/S104+1/S105)/5)</f>
        <v>48.42015427990334</v>
      </c>
    </row>
    <row r="108" spans="2:16" ht="12.75">
      <c r="B108" s="6"/>
      <c r="C108" s="15"/>
      <c r="D108" s="6"/>
      <c r="M108" s="16"/>
      <c r="P108" s="2"/>
    </row>
    <row r="109" spans="1:19" ht="12.75">
      <c r="A109" s="1">
        <v>1451</v>
      </c>
      <c r="B109" s="6">
        <v>126.94</v>
      </c>
      <c r="C109" s="15">
        <v>99.69684117933494</v>
      </c>
      <c r="D109" s="6">
        <v>11</v>
      </c>
      <c r="E109" s="13">
        <v>3.369</v>
      </c>
      <c r="F109" s="13">
        <v>2.282</v>
      </c>
      <c r="G109" s="2">
        <v>3.55</v>
      </c>
      <c r="H109" s="13">
        <f>G109*(30/27)</f>
        <v>3.9444444444444446</v>
      </c>
      <c r="I109" s="2">
        <f>(H109*240)/D109</f>
        <v>86.06060606060606</v>
      </c>
      <c r="J109" s="2">
        <v>86.06060606060608</v>
      </c>
      <c r="M109" s="16">
        <f>M105+(1/5)*(M$110-$M105)</f>
        <v>3.55904</v>
      </c>
      <c r="N109" s="13">
        <f>M109*(30/27)</f>
        <v>3.954488888888889</v>
      </c>
      <c r="O109" s="2">
        <f>(N109*240)/D109</f>
        <v>86.27975757575759</v>
      </c>
      <c r="P109" s="2">
        <v>86.27975757575759</v>
      </c>
      <c r="Q109" s="13">
        <v>2.323</v>
      </c>
      <c r="R109" s="13">
        <f>(Q109*240)/D109</f>
        <v>50.68363636363636</v>
      </c>
      <c r="S109" s="13">
        <v>50.68363636363636</v>
      </c>
    </row>
    <row r="110" spans="1:19" ht="12.75">
      <c r="A110" s="1">
        <v>1452</v>
      </c>
      <c r="B110" s="6">
        <v>122.05000000000001</v>
      </c>
      <c r="C110" s="15">
        <v>95.85630586054695</v>
      </c>
      <c r="D110" s="6">
        <v>11</v>
      </c>
      <c r="E110" s="13">
        <v>4.217</v>
      </c>
      <c r="F110" s="13">
        <v>2.637</v>
      </c>
      <c r="G110" s="2">
        <v>3.15</v>
      </c>
      <c r="H110" s="13">
        <f>G110*(30/27)</f>
        <v>3.5</v>
      </c>
      <c r="I110" s="2">
        <f>(H110*240)/D110</f>
        <v>76.36363636363636</v>
      </c>
      <c r="J110" s="2">
        <v>76.36363636363636</v>
      </c>
      <c r="M110" s="13">
        <v>3.6</v>
      </c>
      <c r="N110" s="13">
        <f>M110*(30/27)</f>
        <v>4</v>
      </c>
      <c r="O110" s="2">
        <f>(N110*240)/D110</f>
        <v>87.27272727272727</v>
      </c>
      <c r="P110" s="2">
        <v>87.27272727272727</v>
      </c>
      <c r="Q110" s="13">
        <f>(2.75+2.875)/2</f>
        <v>2.8125</v>
      </c>
      <c r="R110" s="13">
        <f>(Q110*240)/D110</f>
        <v>61.36363636363637</v>
      </c>
      <c r="S110" s="13">
        <v>61.36363636363637</v>
      </c>
    </row>
    <row r="111" spans="1:19" ht="12.75">
      <c r="A111" s="1">
        <v>1453</v>
      </c>
      <c r="B111" s="6">
        <v>134.4</v>
      </c>
      <c r="C111" s="15">
        <v>105.55581735073748</v>
      </c>
      <c r="D111" s="6">
        <v>11</v>
      </c>
      <c r="E111" s="13">
        <v>3.15</v>
      </c>
      <c r="F111" s="13">
        <v>2.07</v>
      </c>
      <c r="G111" s="2">
        <v>3.15</v>
      </c>
      <c r="H111" s="13">
        <f>G111*(30/27)</f>
        <v>3.5</v>
      </c>
      <c r="I111" s="2">
        <f>(H111*240)/D111</f>
        <v>76.36363636363636</v>
      </c>
      <c r="J111" s="2">
        <v>76.36363636363636</v>
      </c>
      <c r="P111" s="2"/>
      <c r="Q111" s="13">
        <f>(1.875+1.813+1.75)/3</f>
        <v>1.8126666666666666</v>
      </c>
      <c r="R111" s="13">
        <f>(Q111*240)/D111</f>
        <v>39.549090909090914</v>
      </c>
      <c r="S111" s="13">
        <v>39.549090909090914</v>
      </c>
    </row>
    <row r="112" spans="1:19" ht="12.75">
      <c r="A112" s="1">
        <v>1454</v>
      </c>
      <c r="B112" s="6">
        <v>133.87</v>
      </c>
      <c r="C112" s="15">
        <v>105.13956301148235</v>
      </c>
      <c r="D112" s="6">
        <v>11</v>
      </c>
      <c r="E112" s="13">
        <v>3.333</v>
      </c>
      <c r="G112" s="3">
        <f>(G111+G113)/2</f>
        <v>3.275</v>
      </c>
      <c r="H112" s="13">
        <f>G112*(30/27)</f>
        <v>3.638888888888889</v>
      </c>
      <c r="I112" s="2">
        <f>(H112*240)/D112</f>
        <v>79.39393939393939</v>
      </c>
      <c r="J112" s="2">
        <v>79.39393939393939</v>
      </c>
      <c r="P112" s="2"/>
      <c r="Q112" s="14">
        <f>(Q111+Q113)/2</f>
        <v>2.1373333333333333</v>
      </c>
      <c r="R112" s="13">
        <f>(Q112*240)/D112</f>
        <v>46.63272727272727</v>
      </c>
      <c r="S112" s="13">
        <v>46.63272727272727</v>
      </c>
    </row>
    <row r="113" spans="1:19" ht="12.75">
      <c r="A113" s="1">
        <v>1455</v>
      </c>
      <c r="B113" s="6">
        <v>122.37</v>
      </c>
      <c r="C113" s="15">
        <v>96.10762923519157</v>
      </c>
      <c r="D113" s="6">
        <v>11</v>
      </c>
      <c r="E113" s="13">
        <v>3.544</v>
      </c>
      <c r="G113" s="2">
        <v>3.4</v>
      </c>
      <c r="H113" s="13">
        <f>G113*(30/27)</f>
        <v>3.7777777777777777</v>
      </c>
      <c r="I113" s="2">
        <f>(H113*240)/D113</f>
        <v>82.42424242424242</v>
      </c>
      <c r="J113" s="2">
        <v>82.42424242424242</v>
      </c>
      <c r="P113" s="2"/>
      <c r="Q113" s="13">
        <v>2.462</v>
      </c>
      <c r="R113" s="13">
        <f>(Q113*240)/D113</f>
        <v>53.71636363636364</v>
      </c>
      <c r="S113" s="13">
        <v>53.71636363636364</v>
      </c>
    </row>
    <row r="114" spans="2:16" ht="12.75">
      <c r="B114" s="6"/>
      <c r="C114" s="15"/>
      <c r="D114" s="6"/>
      <c r="P114" s="2"/>
    </row>
    <row r="115" spans="1:19" ht="12.75">
      <c r="A115" s="1" t="s">
        <v>16</v>
      </c>
      <c r="B115" s="6">
        <f aca="true" t="shared" si="12" ref="B115:I115">AVERAGE(B109:B114)</f>
        <v>127.926</v>
      </c>
      <c r="C115" s="15">
        <f t="shared" si="12"/>
        <v>100.47123132745864</v>
      </c>
      <c r="D115" s="6">
        <f t="shared" si="12"/>
        <v>11</v>
      </c>
      <c r="E115" s="15">
        <f t="shared" si="12"/>
        <v>3.5225999999999997</v>
      </c>
      <c r="F115" s="15">
        <f t="shared" si="12"/>
        <v>2.3296666666666668</v>
      </c>
      <c r="G115" s="8">
        <f t="shared" si="12"/>
        <v>3.3049999999999997</v>
      </c>
      <c r="H115" s="15">
        <f t="shared" si="12"/>
        <v>3.672222222222222</v>
      </c>
      <c r="I115" s="8">
        <f t="shared" si="12"/>
        <v>80.12121212121212</v>
      </c>
      <c r="J115" s="2">
        <f>1/((1/J109+1/J110+1/J111+1/J112+1/J113)/5)</f>
        <v>79.95143137458919</v>
      </c>
      <c r="K115" s="6" t="e">
        <f>AVERAGE(K109:K114)</f>
        <v>#DIV/0!</v>
      </c>
      <c r="L115" s="6" t="e">
        <f>AVERAGE(L109:L114)</f>
        <v>#DIV/0!</v>
      </c>
      <c r="M115" s="15">
        <f>AVERAGE(M109:M114)</f>
        <v>3.57952</v>
      </c>
      <c r="N115" s="15">
        <f>AVERAGE(N109:N114)</f>
        <v>3.9772444444444446</v>
      </c>
      <c r="O115" s="8">
        <f>AVERAGE(O109:O114)</f>
        <v>86.77624242424243</v>
      </c>
      <c r="P115" s="2">
        <f>1/((1/P109+1/P110)/2)</f>
        <v>86.77340181720658</v>
      </c>
      <c r="Q115" s="15">
        <f>AVERAGE(Q109:Q114)</f>
        <v>2.3095</v>
      </c>
      <c r="R115" s="15">
        <f>AVERAGE(R109:R114)</f>
        <v>50.38909090909091</v>
      </c>
      <c r="S115" s="2">
        <f>1/((1/S109+1/S110+1/S111+1/S112+1/S113)/5)</f>
        <v>49.323270062316226</v>
      </c>
    </row>
    <row r="116" spans="2:16" ht="12.75">
      <c r="B116" s="6"/>
      <c r="C116" s="15"/>
      <c r="D116" s="6"/>
      <c r="P116" s="2"/>
    </row>
    <row r="117" spans="1:19" ht="12.75">
      <c r="A117" s="1">
        <v>1456</v>
      </c>
      <c r="B117" s="6">
        <v>151.34</v>
      </c>
      <c r="C117" s="15">
        <v>118.86024849598668</v>
      </c>
      <c r="D117" s="6">
        <v>11</v>
      </c>
      <c r="E117" s="13">
        <v>3.5</v>
      </c>
      <c r="F117" s="13">
        <v>2.463</v>
      </c>
      <c r="G117" s="11">
        <f>G113-(1/5)*(G$113-G$121)</f>
        <v>3.3</v>
      </c>
      <c r="H117" s="13">
        <f>G117*(30/27)</f>
        <v>3.6666666666666665</v>
      </c>
      <c r="I117" s="2">
        <f>(H117*240)/D117</f>
        <v>80</v>
      </c>
      <c r="J117" s="2">
        <v>80</v>
      </c>
      <c r="P117" s="2"/>
      <c r="Q117" s="13">
        <v>1.898</v>
      </c>
      <c r="R117" s="13">
        <f>(Q117*240)/D117</f>
        <v>41.41090909090909</v>
      </c>
      <c r="S117" s="13">
        <v>41.41090909090909</v>
      </c>
    </row>
    <row r="118" spans="1:19" ht="12.75">
      <c r="A118" s="1">
        <v>1457</v>
      </c>
      <c r="B118" s="6">
        <v>165.25</v>
      </c>
      <c r="C118" s="15">
        <v>129.7849614375697</v>
      </c>
      <c r="D118" s="6">
        <v>11</v>
      </c>
      <c r="G118" s="11">
        <f>G117-(1/5)*(G$113-G$121)</f>
        <v>3.1999999999999997</v>
      </c>
      <c r="H118" s="13">
        <f>G118*(30/27)</f>
        <v>3.5555555555555554</v>
      </c>
      <c r="I118" s="2">
        <f>(H118*240)/D118</f>
        <v>77.57575757575756</v>
      </c>
      <c r="J118" s="2">
        <v>77.57575757575756</v>
      </c>
      <c r="P118" s="2"/>
      <c r="Q118" s="16">
        <f>Q117-(1/3)*(Q$118-Q$120)</f>
        <v>1.861</v>
      </c>
      <c r="R118" s="13">
        <f>(Q118*240)/D118</f>
        <v>40.60363636363636</v>
      </c>
      <c r="S118" s="13">
        <v>40.60363636363636</v>
      </c>
    </row>
    <row r="119" spans="1:19" ht="12.75">
      <c r="A119" s="1">
        <v>1458</v>
      </c>
      <c r="B119" s="6">
        <v>152.79000000000002</v>
      </c>
      <c r="C119" s="15">
        <v>119.9990575373451</v>
      </c>
      <c r="D119" s="6">
        <v>11</v>
      </c>
      <c r="E119" s="13">
        <v>3.2</v>
      </c>
      <c r="F119" s="13">
        <v>1.666</v>
      </c>
      <c r="G119" s="11">
        <f>G118-(1/5)*(G$113-G$121)</f>
        <v>3.0999999999999996</v>
      </c>
      <c r="H119" s="13">
        <f>G119*(30/27)</f>
        <v>3.444444444444444</v>
      </c>
      <c r="I119" s="2">
        <f>(H119*240)/D119</f>
        <v>75.15151515151514</v>
      </c>
      <c r="J119" s="2">
        <v>75.15151515151514</v>
      </c>
      <c r="P119" s="2"/>
      <c r="Q119" s="16">
        <f>Q118-(1/3)*(Q$118-Q$120)</f>
        <v>1.824</v>
      </c>
      <c r="R119" s="13">
        <f>(Q119*240)/D119</f>
        <v>39.79636363636364</v>
      </c>
      <c r="S119" s="13">
        <v>39.79636363636364</v>
      </c>
    </row>
    <row r="120" spans="1:19" ht="12.75">
      <c r="A120" s="1">
        <v>1459</v>
      </c>
      <c r="B120" s="6">
        <v>134.53</v>
      </c>
      <c r="C120" s="15">
        <v>105.65791747168687</v>
      </c>
      <c r="D120" s="6">
        <v>11</v>
      </c>
      <c r="E120" s="13">
        <v>2.981</v>
      </c>
      <c r="F120" s="13">
        <v>2.004</v>
      </c>
      <c r="G120" s="11">
        <f>G119-(1/5)*(G$113-G$121)</f>
        <v>2.9999999999999996</v>
      </c>
      <c r="H120" s="13">
        <f>G120*(30/27)</f>
        <v>3.333333333333333</v>
      </c>
      <c r="I120" s="2">
        <f>(H120*240)/D120</f>
        <v>72.72727272727272</v>
      </c>
      <c r="J120" s="2">
        <v>72.72727272727272</v>
      </c>
      <c r="P120" s="2"/>
      <c r="Q120" s="13">
        <v>1.75</v>
      </c>
      <c r="R120" s="13">
        <f>(Q120*240)/D120</f>
        <v>38.18181818181818</v>
      </c>
      <c r="S120" s="13">
        <v>38.18181818181818</v>
      </c>
    </row>
    <row r="121" spans="1:19" ht="12.75">
      <c r="A121" s="1">
        <v>1460</v>
      </c>
      <c r="B121" s="6">
        <v>145.28</v>
      </c>
      <c r="C121" s="15">
        <v>114.10081208865432</v>
      </c>
      <c r="D121" s="6">
        <v>11</v>
      </c>
      <c r="E121" s="13">
        <v>2.9</v>
      </c>
      <c r="G121" s="2">
        <v>2.9</v>
      </c>
      <c r="H121" s="13">
        <f>G121*(30/27)</f>
        <v>3.2222222222222223</v>
      </c>
      <c r="I121" s="2">
        <f>(H121*240)/D121</f>
        <v>70.30303030303031</v>
      </c>
      <c r="J121" s="2">
        <v>70.30303030303031</v>
      </c>
      <c r="P121" s="2"/>
      <c r="Q121" s="14">
        <f>(Q120+Q125)/2</f>
        <v>2.0575</v>
      </c>
      <c r="R121" s="13">
        <f>(Q121*240)/D121</f>
        <v>44.89090909090909</v>
      </c>
      <c r="S121" s="13">
        <v>44.89090909090909</v>
      </c>
    </row>
    <row r="122" spans="2:16" ht="12.75">
      <c r="B122" s="6"/>
      <c r="C122" s="15"/>
      <c r="D122" s="6"/>
      <c r="P122" s="2"/>
    </row>
    <row r="123" spans="1:19" ht="12.75">
      <c r="A123" s="1" t="s">
        <v>18</v>
      </c>
      <c r="B123" s="6">
        <f aca="true" t="shared" si="13" ref="B123:I123">AVERAGE(B117:B122)</f>
        <v>149.83800000000002</v>
      </c>
      <c r="C123" s="15">
        <f t="shared" si="13"/>
        <v>117.68059940624853</v>
      </c>
      <c r="D123" s="6">
        <f t="shared" si="13"/>
        <v>11</v>
      </c>
      <c r="E123" s="15">
        <f t="shared" si="13"/>
        <v>3.1452500000000003</v>
      </c>
      <c r="F123" s="15">
        <f t="shared" si="13"/>
        <v>2.044333333333333</v>
      </c>
      <c r="G123" s="8">
        <f t="shared" si="13"/>
        <v>3.1</v>
      </c>
      <c r="H123" s="15">
        <f t="shared" si="13"/>
        <v>3.444444444444444</v>
      </c>
      <c r="I123" s="8">
        <f t="shared" si="13"/>
        <v>75.15151515151514</v>
      </c>
      <c r="J123" s="2">
        <f>1/((1/J117+1/J118+1/J119+1/J120+1/J121)/5)</f>
        <v>74.99488398707504</v>
      </c>
      <c r="K123" s="6" t="e">
        <f>AVERAGE(K117:K122)</f>
        <v>#DIV/0!</v>
      </c>
      <c r="L123" s="6" t="e">
        <f>AVERAGE(L117:L122)</f>
        <v>#DIV/0!</v>
      </c>
      <c r="M123" s="15" t="e">
        <f>AVERAGE(M117:M122)</f>
        <v>#DIV/0!</v>
      </c>
      <c r="N123" s="15" t="e">
        <f>AVERAGE(N117:N122)</f>
        <v>#DIV/0!</v>
      </c>
      <c r="O123" s="8" t="e">
        <f>AVERAGE(O117:O122)</f>
        <v>#DIV/0!</v>
      </c>
      <c r="P123" s="8">
        <v>0</v>
      </c>
      <c r="Q123" s="15">
        <f>AVERAGE(Q117:Q122)</f>
        <v>1.8780999999999999</v>
      </c>
      <c r="R123" s="15">
        <f>AVERAGE(R117:R122)</f>
        <v>40.976727272727274</v>
      </c>
      <c r="S123" s="2">
        <f>1/((1/S117+1/S118+1/S119+1/S120+1/S121)/5)</f>
        <v>40.859291298672744</v>
      </c>
    </row>
    <row r="124" spans="2:16" ht="12.75">
      <c r="B124" s="6"/>
      <c r="C124" s="15"/>
      <c r="D124" s="6"/>
      <c r="P124" s="2"/>
    </row>
    <row r="125" spans="1:19" ht="12.75">
      <c r="A125" s="1">
        <v>1461</v>
      </c>
      <c r="B125" s="6">
        <v>129.24</v>
      </c>
      <c r="C125" s="15">
        <v>101.5032279345931</v>
      </c>
      <c r="D125" s="6">
        <v>11</v>
      </c>
      <c r="E125" s="13">
        <v>3.25</v>
      </c>
      <c r="F125" s="13">
        <v>2.548</v>
      </c>
      <c r="G125" s="2">
        <v>3.5</v>
      </c>
      <c r="H125" s="13">
        <f>G125*(30/27)</f>
        <v>3.8888888888888893</v>
      </c>
      <c r="I125" s="2">
        <f>(H125*240)/D125</f>
        <v>84.84848484848486</v>
      </c>
      <c r="J125" s="2">
        <v>84.84848484848486</v>
      </c>
      <c r="P125" s="2"/>
      <c r="Q125" s="13">
        <v>2.365</v>
      </c>
      <c r="R125" s="13">
        <f>(Q125*240)/D125</f>
        <v>51.6</v>
      </c>
      <c r="S125" s="13">
        <v>51.6</v>
      </c>
    </row>
    <row r="126" spans="1:19" ht="12.75">
      <c r="A126" s="1">
        <v>1462</v>
      </c>
      <c r="B126" s="6">
        <v>120.67</v>
      </c>
      <c r="C126" s="15">
        <v>94.77247380739206</v>
      </c>
      <c r="D126" s="6">
        <v>11</v>
      </c>
      <c r="F126" s="13">
        <v>2.775</v>
      </c>
      <c r="G126" s="2">
        <v>3.5</v>
      </c>
      <c r="H126" s="13">
        <f>G126*(30/27)</f>
        <v>3.8888888888888893</v>
      </c>
      <c r="I126" s="2">
        <f>(H126*240)/D126</f>
        <v>84.84848484848486</v>
      </c>
      <c r="J126" s="2">
        <v>84.84848484848486</v>
      </c>
      <c r="P126" s="2"/>
      <c r="Q126" s="13">
        <v>2.546</v>
      </c>
      <c r="R126" s="13">
        <f>(Q126*240)/D126</f>
        <v>55.54909090909091</v>
      </c>
      <c r="S126" s="13">
        <v>55.54909090909091</v>
      </c>
    </row>
    <row r="127" spans="1:19" ht="12.75">
      <c r="A127" s="1">
        <v>1463</v>
      </c>
      <c r="B127" s="6">
        <v>103.33</v>
      </c>
      <c r="C127" s="15">
        <v>81.15388844383709</v>
      </c>
      <c r="D127" s="6">
        <v>11</v>
      </c>
      <c r="F127" s="13">
        <v>2.412</v>
      </c>
      <c r="G127" s="2">
        <v>3.5</v>
      </c>
      <c r="H127" s="13">
        <f>G127*(30/27)</f>
        <v>3.8888888888888893</v>
      </c>
      <c r="I127" s="2">
        <f>(H127*240)/D127</f>
        <v>84.84848484848486</v>
      </c>
      <c r="J127" s="2">
        <v>84.84848484848486</v>
      </c>
      <c r="P127" s="2"/>
      <c r="Q127" s="13">
        <v>2.375</v>
      </c>
      <c r="R127" s="13">
        <f>(Q127*240)/D127</f>
        <v>51.81818181818182</v>
      </c>
      <c r="S127" s="13">
        <v>51.81818181818182</v>
      </c>
    </row>
    <row r="128" spans="1:19" ht="12.75">
      <c r="A128" s="1">
        <v>1464</v>
      </c>
      <c r="B128" s="6">
        <v>100.58999999999999</v>
      </c>
      <c r="C128" s="15">
        <v>79.00193204844258</v>
      </c>
      <c r="D128" s="6">
        <v>11</v>
      </c>
      <c r="F128" s="13">
        <v>2.692</v>
      </c>
      <c r="G128" s="2">
        <v>3.5</v>
      </c>
      <c r="H128" s="13">
        <f>G128*(30/27)</f>
        <v>3.8888888888888893</v>
      </c>
      <c r="I128" s="2">
        <f>(H128*240)/D128</f>
        <v>84.84848484848486</v>
      </c>
      <c r="J128" s="2">
        <v>84.84848484848486</v>
      </c>
      <c r="P128" s="2"/>
      <c r="Q128" s="14">
        <f>(Q127+Q129)/2</f>
        <v>2.1814999999999998</v>
      </c>
      <c r="R128" s="13">
        <f>(Q128*240)/D128</f>
        <v>47.596363636363634</v>
      </c>
      <c r="S128" s="13">
        <v>47.596363636363634</v>
      </c>
    </row>
    <row r="129" spans="1:19" ht="12.75">
      <c r="A129" s="1">
        <v>1465</v>
      </c>
      <c r="B129" s="6">
        <v>115.82</v>
      </c>
      <c r="C129" s="15">
        <v>90.96335391043463</v>
      </c>
      <c r="D129" s="6">
        <v>11</v>
      </c>
      <c r="F129" s="13">
        <v>2.019</v>
      </c>
      <c r="G129" s="2">
        <v>3.5</v>
      </c>
      <c r="H129" s="13">
        <f>G129*(30/27)</f>
        <v>3.8888888888888893</v>
      </c>
      <c r="I129" s="2">
        <f>(H129*240)/D129</f>
        <v>84.84848484848486</v>
      </c>
      <c r="J129" s="2">
        <v>84.84848484848486</v>
      </c>
      <c r="P129" s="2"/>
      <c r="Q129" s="13">
        <v>1.988</v>
      </c>
      <c r="R129" s="13">
        <f>(Q129*240)/D129</f>
        <v>43.374545454545455</v>
      </c>
      <c r="S129" s="13">
        <v>43.374545454545455</v>
      </c>
    </row>
    <row r="130" spans="2:16" ht="12.75">
      <c r="B130" s="6"/>
      <c r="C130" s="15"/>
      <c r="D130" s="6"/>
      <c r="P130" s="2"/>
    </row>
    <row r="131" spans="1:19" ht="12.75">
      <c r="A131" s="1" t="s">
        <v>19</v>
      </c>
      <c r="B131" s="6">
        <f aca="true" t="shared" si="14" ref="B131:I131">AVERAGE(B125:B130)</f>
        <v>113.92999999999999</v>
      </c>
      <c r="C131" s="15">
        <f t="shared" si="14"/>
        <v>89.4789752289399</v>
      </c>
      <c r="D131" s="6">
        <f t="shared" si="14"/>
        <v>11</v>
      </c>
      <c r="E131" s="15">
        <f t="shared" si="14"/>
        <v>3.25</v>
      </c>
      <c r="F131" s="15">
        <f t="shared" si="14"/>
        <v>2.4892</v>
      </c>
      <c r="G131" s="8">
        <f t="shared" si="14"/>
        <v>3.5</v>
      </c>
      <c r="H131" s="15">
        <f t="shared" si="14"/>
        <v>3.8888888888888893</v>
      </c>
      <c r="I131" s="8">
        <f t="shared" si="14"/>
        <v>84.84848484848486</v>
      </c>
      <c r="J131" s="2">
        <f>1/((1/J125+1/J126+1/J127+1/J128+1/J129)/5)</f>
        <v>84.84848484848486</v>
      </c>
      <c r="K131" s="6" t="e">
        <f aca="true" t="shared" si="15" ref="K131:R131">AVERAGE(K125:K130)</f>
        <v>#DIV/0!</v>
      </c>
      <c r="L131" s="6" t="e">
        <f t="shared" si="15"/>
        <v>#DIV/0!</v>
      </c>
      <c r="M131" s="15" t="e">
        <f t="shared" si="15"/>
        <v>#DIV/0!</v>
      </c>
      <c r="N131" s="15" t="e">
        <f t="shared" si="15"/>
        <v>#DIV/0!</v>
      </c>
      <c r="O131" s="8" t="e">
        <f t="shared" si="15"/>
        <v>#DIV/0!</v>
      </c>
      <c r="P131" s="15" t="e">
        <f t="shared" si="15"/>
        <v>#DIV/0!</v>
      </c>
      <c r="Q131" s="15">
        <f t="shared" si="15"/>
        <v>2.2910999999999997</v>
      </c>
      <c r="R131" s="15">
        <f t="shared" si="15"/>
        <v>49.98763636363636</v>
      </c>
      <c r="S131" s="2">
        <f>1/((1/S125+1/S126+1/S127+1/S128+1/S129)/5)</f>
        <v>49.63016079876041</v>
      </c>
    </row>
    <row r="132" spans="2:4" ht="12.75">
      <c r="B132" s="6"/>
      <c r="C132" s="15"/>
      <c r="D132" s="6"/>
    </row>
    <row r="133" spans="1:19" ht="12.75">
      <c r="A133" s="1">
        <v>1466</v>
      </c>
      <c r="B133" s="6">
        <v>119.28</v>
      </c>
      <c r="C133" s="15">
        <v>93.68078789877951</v>
      </c>
      <c r="D133" s="6">
        <v>11</v>
      </c>
      <c r="Q133" s="14">
        <f>(Q129+Q134)/2</f>
        <v>2.002</v>
      </c>
      <c r="R133" s="13">
        <f>(Q133*240)/D133</f>
        <v>43.68</v>
      </c>
      <c r="S133" s="13">
        <v>43.68</v>
      </c>
    </row>
    <row r="134" spans="1:19" ht="12.75">
      <c r="A134" s="1">
        <v>1467</v>
      </c>
      <c r="B134" s="6">
        <v>128.35</v>
      </c>
      <c r="C134" s="15">
        <v>100.80423479886275</v>
      </c>
      <c r="D134" s="6">
        <v>11</v>
      </c>
      <c r="E134" s="13">
        <v>3.125</v>
      </c>
      <c r="F134" s="13">
        <v>2.05</v>
      </c>
      <c r="Q134" s="13">
        <v>2.016</v>
      </c>
      <c r="R134" s="13">
        <f>(Q134*240)/D134</f>
        <v>43.98545454545455</v>
      </c>
      <c r="S134" s="13">
        <v>43.98545454545455</v>
      </c>
    </row>
    <row r="135" spans="1:6" ht="12.75">
      <c r="A135" s="1">
        <v>1468</v>
      </c>
      <c r="B135" s="6">
        <v>120.08</v>
      </c>
      <c r="C135" s="15">
        <v>94.30909633539105</v>
      </c>
      <c r="D135" s="6">
        <v>11</v>
      </c>
      <c r="F135" s="13">
        <v>2.125</v>
      </c>
    </row>
    <row r="136" spans="1:4" ht="12.75">
      <c r="A136" s="1">
        <v>1469</v>
      </c>
      <c r="B136" s="6">
        <v>122.26</v>
      </c>
      <c r="C136" s="15">
        <v>96.02123682515747</v>
      </c>
      <c r="D136" s="6">
        <v>11</v>
      </c>
    </row>
    <row r="137" spans="1:4" ht="12.75">
      <c r="A137" s="1">
        <v>1470</v>
      </c>
      <c r="B137" s="6">
        <v>118.01</v>
      </c>
      <c r="C137" s="15">
        <v>92.6833482556587</v>
      </c>
      <c r="D137" s="6">
        <v>11</v>
      </c>
    </row>
    <row r="138" spans="2:4" ht="12.75">
      <c r="B138" s="6"/>
      <c r="C138" s="15"/>
      <c r="D138" s="6"/>
    </row>
    <row r="139" spans="1:19" ht="12.75">
      <c r="A139" s="1" t="s">
        <v>20</v>
      </c>
      <c r="B139" s="6">
        <f aca="true" t="shared" si="16" ref="B139:R139">AVERAGE(B133:B138)</f>
        <v>121.596</v>
      </c>
      <c r="C139" s="15">
        <f t="shared" si="16"/>
        <v>95.4997408227699</v>
      </c>
      <c r="D139" s="6">
        <f t="shared" si="16"/>
        <v>11</v>
      </c>
      <c r="E139" s="15">
        <f t="shared" si="16"/>
        <v>3.125</v>
      </c>
      <c r="F139" s="15">
        <f t="shared" si="16"/>
        <v>2.0875</v>
      </c>
      <c r="G139" s="8" t="e">
        <f t="shared" si="16"/>
        <v>#DIV/0!</v>
      </c>
      <c r="H139" s="15" t="e">
        <f t="shared" si="16"/>
        <v>#DIV/0!</v>
      </c>
      <c r="I139" s="8" t="e">
        <f t="shared" si="16"/>
        <v>#DIV/0!</v>
      </c>
      <c r="J139" s="8" t="e">
        <f t="shared" si="16"/>
        <v>#DIV/0!</v>
      </c>
      <c r="K139" s="6" t="e">
        <f t="shared" si="16"/>
        <v>#DIV/0!</v>
      </c>
      <c r="L139" s="6" t="e">
        <f t="shared" si="16"/>
        <v>#DIV/0!</v>
      </c>
      <c r="M139" s="15" t="e">
        <f t="shared" si="16"/>
        <v>#DIV/0!</v>
      </c>
      <c r="N139" s="15" t="e">
        <f t="shared" si="16"/>
        <v>#DIV/0!</v>
      </c>
      <c r="O139" s="8" t="e">
        <f t="shared" si="16"/>
        <v>#DIV/0!</v>
      </c>
      <c r="P139" s="15" t="e">
        <f t="shared" si="16"/>
        <v>#DIV/0!</v>
      </c>
      <c r="Q139" s="15">
        <f t="shared" si="16"/>
        <v>2.009</v>
      </c>
      <c r="R139" s="15">
        <f t="shared" si="16"/>
        <v>43.832727272727276</v>
      </c>
      <c r="S139" s="2">
        <f>1/((1/S133+1/S134)/2)</f>
        <v>43.83219512195122</v>
      </c>
    </row>
    <row r="140" spans="2:4" ht="12.75">
      <c r="B140" s="6"/>
      <c r="C140" s="15"/>
      <c r="D140" s="6"/>
    </row>
    <row r="141" spans="1:4" ht="12.75">
      <c r="A141" s="1">
        <v>1471</v>
      </c>
      <c r="B141" s="6">
        <v>127.63999999999999</v>
      </c>
      <c r="C141" s="15">
        <v>100.24661106137003</v>
      </c>
      <c r="D141" s="6">
        <v>11</v>
      </c>
    </row>
    <row r="142" spans="1:4" ht="12.75">
      <c r="A142" s="1">
        <v>1472</v>
      </c>
      <c r="B142" s="6">
        <v>121.76</v>
      </c>
      <c r="C142" s="15">
        <v>95.62854405227526</v>
      </c>
      <c r="D142" s="6">
        <v>11</v>
      </c>
    </row>
    <row r="143" spans="1:4" ht="12.75">
      <c r="A143" s="1">
        <v>1473</v>
      </c>
      <c r="B143" s="6">
        <v>107.54</v>
      </c>
      <c r="C143" s="15">
        <v>84.46036159150529</v>
      </c>
      <c r="D143" s="6">
        <v>11</v>
      </c>
    </row>
    <row r="144" spans="1:4" ht="12.75">
      <c r="A144" s="1">
        <v>1474</v>
      </c>
      <c r="B144" s="6">
        <v>137.17000000000002</v>
      </c>
      <c r="C144" s="15">
        <v>107.73133531250491</v>
      </c>
      <c r="D144" s="6">
        <v>11</v>
      </c>
    </row>
    <row r="145" spans="1:4" ht="12.75">
      <c r="A145" s="1">
        <v>1475</v>
      </c>
      <c r="B145" s="6">
        <v>122.59</v>
      </c>
      <c r="C145" s="15">
        <v>96.28041405525974</v>
      </c>
      <c r="D145" s="6">
        <v>11</v>
      </c>
    </row>
    <row r="146" spans="2:4" ht="12.75">
      <c r="B146" s="6"/>
      <c r="C146" s="15"/>
      <c r="D146" s="6"/>
    </row>
    <row r="147" spans="1:19" ht="12.75">
      <c r="A147" s="1" t="s">
        <v>21</v>
      </c>
      <c r="B147" s="6">
        <f aca="true" t="shared" si="17" ref="B147:R147">AVERAGE(B141:B146)</f>
        <v>123.34</v>
      </c>
      <c r="C147" s="15">
        <f t="shared" si="17"/>
        <v>96.86945321458305</v>
      </c>
      <c r="D147" s="6">
        <f t="shared" si="17"/>
        <v>11</v>
      </c>
      <c r="E147" s="15" t="e">
        <f t="shared" si="17"/>
        <v>#DIV/0!</v>
      </c>
      <c r="F147" s="15" t="e">
        <f t="shared" si="17"/>
        <v>#DIV/0!</v>
      </c>
      <c r="G147" s="8" t="e">
        <f t="shared" si="17"/>
        <v>#DIV/0!</v>
      </c>
      <c r="H147" s="15" t="e">
        <f t="shared" si="17"/>
        <v>#DIV/0!</v>
      </c>
      <c r="I147" s="8" t="e">
        <f t="shared" si="17"/>
        <v>#DIV/0!</v>
      </c>
      <c r="J147" s="8" t="e">
        <f t="shared" si="17"/>
        <v>#DIV/0!</v>
      </c>
      <c r="K147" s="6" t="e">
        <f t="shared" si="17"/>
        <v>#DIV/0!</v>
      </c>
      <c r="L147" s="6" t="e">
        <f t="shared" si="17"/>
        <v>#DIV/0!</v>
      </c>
      <c r="M147" s="15" t="e">
        <f t="shared" si="17"/>
        <v>#DIV/0!</v>
      </c>
      <c r="N147" s="15" t="e">
        <f t="shared" si="17"/>
        <v>#DIV/0!</v>
      </c>
      <c r="O147" s="8" t="e">
        <f t="shared" si="17"/>
        <v>#DIV/0!</v>
      </c>
      <c r="P147" s="15" t="e">
        <f t="shared" si="17"/>
        <v>#DIV/0!</v>
      </c>
      <c r="Q147" s="15" t="e">
        <f t="shared" si="17"/>
        <v>#DIV/0!</v>
      </c>
      <c r="R147" s="15" t="e">
        <f t="shared" si="17"/>
        <v>#DIV/0!</v>
      </c>
      <c r="S147" s="15">
        <v>0</v>
      </c>
    </row>
    <row r="148" spans="2:4" ht="12.75">
      <c r="B148" s="6"/>
      <c r="C148" s="15"/>
      <c r="D148" s="6"/>
    </row>
    <row r="149" spans="1:4" ht="12.75">
      <c r="A149" s="1">
        <v>1476</v>
      </c>
      <c r="B149" s="6">
        <v>121.55</v>
      </c>
      <c r="C149" s="15">
        <v>95.46361308766474</v>
      </c>
      <c r="D149" s="6">
        <v>11</v>
      </c>
    </row>
    <row r="150" spans="1:4" ht="12.75">
      <c r="A150" s="1">
        <v>1477</v>
      </c>
      <c r="B150" s="6">
        <v>125.53000000000002</v>
      </c>
      <c r="C150" s="15">
        <v>98.58944755980713</v>
      </c>
      <c r="D150" s="6">
        <v>11</v>
      </c>
    </row>
    <row r="151" spans="1:4" ht="12.75">
      <c r="A151" s="1">
        <v>1478</v>
      </c>
      <c r="B151" s="6">
        <v>157</v>
      </c>
      <c r="C151" s="15">
        <v>123.30553068501328</v>
      </c>
      <c r="D151" s="6">
        <v>11</v>
      </c>
    </row>
    <row r="152" spans="1:4" ht="12.75">
      <c r="A152" s="1">
        <v>1479</v>
      </c>
      <c r="B152" s="6">
        <v>186.58</v>
      </c>
      <c r="C152" s="15">
        <v>146.5372351287247</v>
      </c>
      <c r="D152" s="6">
        <v>11</v>
      </c>
    </row>
    <row r="153" spans="1:4" ht="12.75">
      <c r="A153" s="1">
        <v>1480</v>
      </c>
      <c r="B153" s="6">
        <v>141.72</v>
      </c>
      <c r="C153" s="15">
        <v>111.304839545733</v>
      </c>
      <c r="D153" s="6">
        <v>11</v>
      </c>
    </row>
    <row r="154" spans="2:4" ht="12.75">
      <c r="B154" s="6"/>
      <c r="C154" s="15"/>
      <c r="D154" s="6"/>
    </row>
    <row r="155" spans="1:19" ht="12.75">
      <c r="A155" s="1" t="s">
        <v>22</v>
      </c>
      <c r="B155" s="6">
        <f aca="true" t="shared" si="18" ref="B155:S155">AVERAGE(B149:B154)</f>
        <v>146.47600000000003</v>
      </c>
      <c r="C155" s="15">
        <f t="shared" si="18"/>
        <v>115.04013320138856</v>
      </c>
      <c r="D155" s="6">
        <f t="shared" si="18"/>
        <v>11</v>
      </c>
      <c r="E155" s="15" t="e">
        <f t="shared" si="18"/>
        <v>#DIV/0!</v>
      </c>
      <c r="F155" s="15" t="e">
        <f t="shared" si="18"/>
        <v>#DIV/0!</v>
      </c>
      <c r="G155" s="8" t="e">
        <f t="shared" si="18"/>
        <v>#DIV/0!</v>
      </c>
      <c r="H155" s="15" t="e">
        <f t="shared" si="18"/>
        <v>#DIV/0!</v>
      </c>
      <c r="I155" s="8" t="e">
        <f t="shared" si="18"/>
        <v>#DIV/0!</v>
      </c>
      <c r="J155" s="8" t="e">
        <f t="shared" si="18"/>
        <v>#DIV/0!</v>
      </c>
      <c r="K155" s="6" t="e">
        <f t="shared" si="18"/>
        <v>#DIV/0!</v>
      </c>
      <c r="L155" s="6" t="e">
        <f t="shared" si="18"/>
        <v>#DIV/0!</v>
      </c>
      <c r="M155" s="15" t="e">
        <f t="shared" si="18"/>
        <v>#DIV/0!</v>
      </c>
      <c r="N155" s="15" t="e">
        <f t="shared" si="18"/>
        <v>#DIV/0!</v>
      </c>
      <c r="O155" s="8" t="e">
        <f t="shared" si="18"/>
        <v>#DIV/0!</v>
      </c>
      <c r="P155" s="15" t="e">
        <f t="shared" si="18"/>
        <v>#DIV/0!</v>
      </c>
      <c r="Q155" s="15" t="e">
        <f t="shared" si="18"/>
        <v>#DIV/0!</v>
      </c>
      <c r="R155" s="15" t="e">
        <f t="shared" si="18"/>
        <v>#DIV/0!</v>
      </c>
      <c r="S155" s="15" t="e">
        <f t="shared" si="18"/>
        <v>#DIV/0!</v>
      </c>
    </row>
    <row r="156" spans="2:4" ht="12.75">
      <c r="B156" s="6"/>
      <c r="C156" s="15"/>
      <c r="D156" s="6"/>
    </row>
    <row r="157" spans="1:4" ht="12.75">
      <c r="A157" s="1">
        <v>1481</v>
      </c>
      <c r="B157" s="6">
        <v>171.55</v>
      </c>
      <c r="C157" s="15">
        <v>134.73289037588552</v>
      </c>
      <c r="D157" s="6">
        <v>11</v>
      </c>
    </row>
    <row r="158" spans="1:4" ht="12.75">
      <c r="A158" s="1">
        <v>1482</v>
      </c>
      <c r="B158" s="6">
        <v>243.84</v>
      </c>
      <c r="C158" s="15">
        <v>191.50841147919516</v>
      </c>
      <c r="D158" s="6">
        <v>11</v>
      </c>
    </row>
    <row r="159" spans="1:4" ht="12.75">
      <c r="A159" s="1">
        <v>1483</v>
      </c>
      <c r="B159" s="6">
        <v>277.57</v>
      </c>
      <c r="C159" s="15">
        <v>217.99946593782892</v>
      </c>
      <c r="D159" s="6">
        <v>11</v>
      </c>
    </row>
    <row r="160" spans="1:4" ht="12.75">
      <c r="A160" s="1">
        <v>1484</v>
      </c>
      <c r="B160" s="6">
        <v>168.22</v>
      </c>
      <c r="C160" s="15">
        <v>132.11755650849003</v>
      </c>
      <c r="D160" s="6">
        <v>11</v>
      </c>
    </row>
    <row r="161" spans="1:4" ht="12.75">
      <c r="A161" s="1">
        <v>1485</v>
      </c>
      <c r="B161" s="6">
        <v>143.13</v>
      </c>
      <c r="C161" s="15">
        <v>112.41223316526083</v>
      </c>
      <c r="D161" s="6">
        <v>11</v>
      </c>
    </row>
    <row r="162" spans="2:4" ht="12.75">
      <c r="B162" s="6"/>
      <c r="C162" s="15"/>
      <c r="D162" s="12"/>
    </row>
    <row r="163" spans="1:19" ht="12.75">
      <c r="A163" s="1" t="s">
        <v>23</v>
      </c>
      <c r="B163" s="6">
        <f aca="true" t="shared" si="19" ref="B163:S163">AVERAGE(B157:B162)</f>
        <v>200.86200000000002</v>
      </c>
      <c r="C163" s="15">
        <f t="shared" si="19"/>
        <v>157.7541114933321</v>
      </c>
      <c r="D163" s="6">
        <f t="shared" si="19"/>
        <v>11</v>
      </c>
      <c r="E163" s="15" t="e">
        <f t="shared" si="19"/>
        <v>#DIV/0!</v>
      </c>
      <c r="F163" s="15" t="e">
        <f t="shared" si="19"/>
        <v>#DIV/0!</v>
      </c>
      <c r="G163" s="8" t="e">
        <f t="shared" si="19"/>
        <v>#DIV/0!</v>
      </c>
      <c r="H163" s="15" t="e">
        <f t="shared" si="19"/>
        <v>#DIV/0!</v>
      </c>
      <c r="I163" s="8" t="e">
        <f t="shared" si="19"/>
        <v>#DIV/0!</v>
      </c>
      <c r="J163" s="8" t="e">
        <f t="shared" si="19"/>
        <v>#DIV/0!</v>
      </c>
      <c r="K163" s="6" t="e">
        <f t="shared" si="19"/>
        <v>#DIV/0!</v>
      </c>
      <c r="L163" s="6" t="e">
        <f t="shared" si="19"/>
        <v>#DIV/0!</v>
      </c>
      <c r="M163" s="15" t="e">
        <f t="shared" si="19"/>
        <v>#DIV/0!</v>
      </c>
      <c r="N163" s="15" t="e">
        <f t="shared" si="19"/>
        <v>#DIV/0!</v>
      </c>
      <c r="O163" s="8" t="e">
        <f t="shared" si="19"/>
        <v>#DIV/0!</v>
      </c>
      <c r="P163" s="15" t="e">
        <f t="shared" si="19"/>
        <v>#DIV/0!</v>
      </c>
      <c r="Q163" s="15" t="e">
        <f t="shared" si="19"/>
        <v>#DIV/0!</v>
      </c>
      <c r="R163" s="15" t="e">
        <f t="shared" si="19"/>
        <v>#DIV/0!</v>
      </c>
      <c r="S163" s="15" t="e">
        <f t="shared" si="19"/>
        <v>#DIV/0!</v>
      </c>
    </row>
    <row r="164" spans="2:4" ht="12.75">
      <c r="B164" s="6"/>
      <c r="C164" s="15"/>
      <c r="D164" s="12"/>
    </row>
    <row r="165" spans="1:3" ht="12.75">
      <c r="A165" s="1">
        <v>1486</v>
      </c>
      <c r="B165" s="6">
        <v>187.03000000000003</v>
      </c>
      <c r="C165" s="15">
        <v>146.89065862431872</v>
      </c>
    </row>
    <row r="166" spans="1:3" ht="12.75">
      <c r="A166" s="1">
        <v>1487</v>
      </c>
      <c r="B166" s="6">
        <v>214.53</v>
      </c>
      <c r="C166" s="15">
        <v>168.48876113284012</v>
      </c>
    </row>
    <row r="167" spans="1:3" ht="12.75">
      <c r="A167" s="1">
        <v>1488</v>
      </c>
      <c r="B167" s="6">
        <v>225.57</v>
      </c>
      <c r="C167" s="15">
        <v>177.15941755807927</v>
      </c>
    </row>
    <row r="168" spans="1:3" ht="12.75">
      <c r="A168" s="1">
        <v>1489</v>
      </c>
      <c r="B168" s="6">
        <v>275.85</v>
      </c>
      <c r="C168" s="15">
        <v>216.64860279911414</v>
      </c>
    </row>
    <row r="169" spans="1:3" ht="12.75">
      <c r="A169" s="1">
        <v>1490</v>
      </c>
      <c r="B169" s="6">
        <v>307.11</v>
      </c>
      <c r="C169" s="15">
        <v>241.19975495970976</v>
      </c>
    </row>
    <row r="170" spans="2:3" ht="12.75">
      <c r="B170" s="6"/>
      <c r="C170" s="15"/>
    </row>
    <row r="171" spans="1:19" ht="12.75">
      <c r="A171" s="1" t="s">
        <v>24</v>
      </c>
      <c r="B171" s="6">
        <f aca="true" t="shared" si="20" ref="B171:S171">AVERAGE(B165:B170)</f>
        <v>242.01800000000003</v>
      </c>
      <c r="C171" s="15">
        <f t="shared" si="20"/>
        <v>190.0774390148124</v>
      </c>
      <c r="D171" s="6" t="e">
        <f t="shared" si="20"/>
        <v>#DIV/0!</v>
      </c>
      <c r="E171" s="15" t="e">
        <f t="shared" si="20"/>
        <v>#DIV/0!</v>
      </c>
      <c r="F171" s="15" t="e">
        <f t="shared" si="20"/>
        <v>#DIV/0!</v>
      </c>
      <c r="G171" s="8" t="e">
        <f t="shared" si="20"/>
        <v>#DIV/0!</v>
      </c>
      <c r="H171" s="15" t="e">
        <f t="shared" si="20"/>
        <v>#DIV/0!</v>
      </c>
      <c r="I171" s="8" t="e">
        <f t="shared" si="20"/>
        <v>#DIV/0!</v>
      </c>
      <c r="J171" s="8" t="e">
        <f t="shared" si="20"/>
        <v>#DIV/0!</v>
      </c>
      <c r="K171" s="6" t="e">
        <f t="shared" si="20"/>
        <v>#DIV/0!</v>
      </c>
      <c r="L171" s="6" t="e">
        <f t="shared" si="20"/>
        <v>#DIV/0!</v>
      </c>
      <c r="M171" s="15" t="e">
        <f t="shared" si="20"/>
        <v>#DIV/0!</v>
      </c>
      <c r="N171" s="15" t="e">
        <f t="shared" si="20"/>
        <v>#DIV/0!</v>
      </c>
      <c r="O171" s="8" t="e">
        <f t="shared" si="20"/>
        <v>#DIV/0!</v>
      </c>
      <c r="P171" s="15" t="e">
        <f t="shared" si="20"/>
        <v>#DIV/0!</v>
      </c>
      <c r="Q171" s="15" t="e">
        <f t="shared" si="20"/>
        <v>#DIV/0!</v>
      </c>
      <c r="R171" s="15" t="e">
        <f t="shared" si="20"/>
        <v>#DIV/0!</v>
      </c>
      <c r="S171" s="15" t="e">
        <f t="shared" si="20"/>
        <v>#DIV/0!</v>
      </c>
    </row>
    <row r="172" spans="2:3" ht="12.75">
      <c r="B172" s="6"/>
      <c r="C172" s="15"/>
    </row>
    <row r="173" spans="1:3" ht="12.75">
      <c r="A173" s="1">
        <v>1491</v>
      </c>
      <c r="B173" s="6">
        <v>285.58000000000004</v>
      </c>
      <c r="C173" s="15">
        <v>224.2904041594019</v>
      </c>
    </row>
    <row r="174" spans="1:3" ht="12.75">
      <c r="A174" s="1">
        <v>1492</v>
      </c>
      <c r="B174" s="6">
        <v>228.41</v>
      </c>
      <c r="C174" s="15">
        <v>179.3899125080502</v>
      </c>
    </row>
    <row r="175" spans="1:3" ht="12.75">
      <c r="A175" s="1">
        <v>1493</v>
      </c>
      <c r="B175" s="6">
        <v>195.36</v>
      </c>
      <c r="C175" s="15">
        <v>153.43292022053626</v>
      </c>
    </row>
    <row r="176" spans="1:3" ht="12.75">
      <c r="A176" s="1">
        <v>1494</v>
      </c>
      <c r="B176" s="6">
        <v>144.11</v>
      </c>
      <c r="C176" s="15">
        <v>113.18191100010996</v>
      </c>
    </row>
    <row r="177" spans="1:3" ht="12.75">
      <c r="A177" s="1">
        <v>1495</v>
      </c>
      <c r="B177" s="6">
        <v>123.30000000000001</v>
      </c>
      <c r="C177" s="15">
        <v>96.83803779275247</v>
      </c>
    </row>
    <row r="178" spans="2:3" ht="12.75">
      <c r="B178" s="6"/>
      <c r="C178" s="15"/>
    </row>
    <row r="179" spans="1:19" ht="12.75">
      <c r="A179" s="1" t="s">
        <v>30</v>
      </c>
      <c r="B179" s="6">
        <f aca="true" t="shared" si="21" ref="B179:S179">AVERAGE(B173:B178)</f>
        <v>195.352</v>
      </c>
      <c r="C179" s="15">
        <f t="shared" si="21"/>
        <v>153.42663713617017</v>
      </c>
      <c r="D179" s="6" t="e">
        <f t="shared" si="21"/>
        <v>#DIV/0!</v>
      </c>
      <c r="E179" s="15" t="e">
        <f t="shared" si="21"/>
        <v>#DIV/0!</v>
      </c>
      <c r="F179" s="15" t="e">
        <f t="shared" si="21"/>
        <v>#DIV/0!</v>
      </c>
      <c r="G179" s="8" t="e">
        <f t="shared" si="21"/>
        <v>#DIV/0!</v>
      </c>
      <c r="H179" s="15" t="e">
        <f t="shared" si="21"/>
        <v>#DIV/0!</v>
      </c>
      <c r="I179" s="8" t="e">
        <f t="shared" si="21"/>
        <v>#DIV/0!</v>
      </c>
      <c r="J179" s="8" t="e">
        <f t="shared" si="21"/>
        <v>#DIV/0!</v>
      </c>
      <c r="K179" s="6" t="e">
        <f t="shared" si="21"/>
        <v>#DIV/0!</v>
      </c>
      <c r="L179" s="6" t="e">
        <f t="shared" si="21"/>
        <v>#DIV/0!</v>
      </c>
      <c r="M179" s="15" t="e">
        <f t="shared" si="21"/>
        <v>#DIV/0!</v>
      </c>
      <c r="N179" s="15" t="e">
        <f t="shared" si="21"/>
        <v>#DIV/0!</v>
      </c>
      <c r="O179" s="8" t="e">
        <f t="shared" si="21"/>
        <v>#DIV/0!</v>
      </c>
      <c r="P179" s="15" t="e">
        <f t="shared" si="21"/>
        <v>#DIV/0!</v>
      </c>
      <c r="Q179" s="15" t="e">
        <f t="shared" si="21"/>
        <v>#DIV/0!</v>
      </c>
      <c r="R179" s="15" t="e">
        <f t="shared" si="21"/>
        <v>#DIV/0!</v>
      </c>
      <c r="S179" s="15" t="e">
        <f t="shared" si="21"/>
        <v>#DIV/0!</v>
      </c>
    </row>
    <row r="180" spans="2:3" ht="12.75">
      <c r="B180" s="6"/>
      <c r="C180" s="15"/>
    </row>
    <row r="181" spans="1:3" ht="12.75">
      <c r="A181" s="1">
        <v>1496</v>
      </c>
      <c r="B181" s="6">
        <v>124.33</v>
      </c>
      <c r="C181" s="15">
        <v>97.6469849048898</v>
      </c>
    </row>
    <row r="182" spans="1:3" ht="12.75">
      <c r="A182" s="1">
        <v>1497</v>
      </c>
      <c r="B182" s="6">
        <v>123.95000000000002</v>
      </c>
      <c r="C182" s="15">
        <v>97.34853839749935</v>
      </c>
    </row>
    <row r="183" spans="1:3" ht="12.75">
      <c r="A183" s="1">
        <v>1498</v>
      </c>
      <c r="B183" s="6">
        <v>141.26000000000002</v>
      </c>
      <c r="C183" s="15">
        <v>110.9435621946814</v>
      </c>
    </row>
    <row r="184" spans="1:3" ht="12.75">
      <c r="A184" s="1">
        <v>1499</v>
      </c>
      <c r="B184" s="6">
        <v>140.17000000000002</v>
      </c>
      <c r="C184" s="15">
        <v>110.08749194979816</v>
      </c>
    </row>
    <row r="185" spans="1:3" ht="12.75">
      <c r="A185" s="1">
        <v>1500</v>
      </c>
      <c r="B185" s="6">
        <v>113.28622834020436</v>
      </c>
      <c r="C185" s="15">
        <v>88.97336627256362</v>
      </c>
    </row>
    <row r="187" spans="1:3" ht="12.75">
      <c r="A187" s="1" t="s">
        <v>31</v>
      </c>
      <c r="B187" s="6">
        <f>AVERAGE(B181:B186)</f>
        <v>128.59924566804088</v>
      </c>
      <c r="C187" s="15">
        <f>AVERAGE(C181:C186)</f>
        <v>100.99998874388646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S44"/>
  <sheetViews>
    <sheetView zoomScale="90" zoomScaleNormal="90" zoomScalePageLayoutView="0"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3" sqref="A43"/>
    </sheetView>
  </sheetViews>
  <sheetFormatPr defaultColWidth="9.140625" defaultRowHeight="12.75"/>
  <cols>
    <col min="2" max="2" width="12.00390625" style="0" customWidth="1"/>
    <col min="3" max="3" width="13.7109375" style="0" customWidth="1"/>
    <col min="4" max="4" width="14.8515625" style="0" customWidth="1"/>
    <col min="5" max="5" width="20.8515625" style="0" customWidth="1"/>
    <col min="6" max="6" width="23.8515625" style="0" customWidth="1"/>
    <col min="7" max="8" width="10.28125" style="0" customWidth="1"/>
    <col min="9" max="10" width="12.7109375" style="0" customWidth="1"/>
    <col min="11" max="14" width="10.28125" style="0" customWidth="1"/>
    <col min="15" max="16" width="12.7109375" style="0" customWidth="1"/>
    <col min="17" max="17" width="11.57421875" style="0" customWidth="1"/>
    <col min="18" max="19" width="12.7109375" style="0" customWidth="1"/>
  </cols>
  <sheetData>
    <row r="1" spans="1:19" ht="12.75">
      <c r="A1" s="1"/>
      <c r="B1" s="4"/>
      <c r="C1" s="13"/>
      <c r="E1" s="14" t="s">
        <v>76</v>
      </c>
      <c r="F1" s="13"/>
      <c r="G1" s="2"/>
      <c r="H1" s="13"/>
      <c r="I1" s="2"/>
      <c r="J1" s="2"/>
      <c r="K1" s="2"/>
      <c r="L1" s="2"/>
      <c r="M1" s="13"/>
      <c r="N1" s="13"/>
      <c r="O1" s="2"/>
      <c r="P1" s="13"/>
      <c r="Q1" s="13"/>
      <c r="R1" s="13"/>
      <c r="S1" s="13"/>
    </row>
    <row r="2" spans="1:19" ht="12.75">
      <c r="A2" s="1"/>
      <c r="B2" s="4"/>
      <c r="C2" s="13"/>
      <c r="E2" s="14" t="s">
        <v>59</v>
      </c>
      <c r="F2" s="13"/>
      <c r="G2" s="2"/>
      <c r="H2" s="13"/>
      <c r="I2" s="2"/>
      <c r="J2" s="2"/>
      <c r="K2" s="2"/>
      <c r="L2" s="2"/>
      <c r="M2" s="13"/>
      <c r="N2" s="13"/>
      <c r="O2" s="2"/>
      <c r="P2" s="13"/>
      <c r="Q2" s="13"/>
      <c r="R2" s="13"/>
      <c r="S2" s="13"/>
    </row>
    <row r="3" spans="2:19" ht="12.75">
      <c r="B3" s="4"/>
      <c r="C3" s="13"/>
      <c r="E3" s="13"/>
      <c r="F3" s="13"/>
      <c r="G3" s="2"/>
      <c r="H3" s="13"/>
      <c r="I3" s="2"/>
      <c r="J3" s="2"/>
      <c r="K3" s="2"/>
      <c r="L3" s="2"/>
      <c r="M3" s="13"/>
      <c r="N3" s="13"/>
      <c r="O3" s="2"/>
      <c r="P3" s="13"/>
      <c r="Q3" s="13"/>
      <c r="R3" s="13"/>
      <c r="S3" s="13"/>
    </row>
    <row r="4" spans="1:19" ht="12.75">
      <c r="A4" s="1"/>
      <c r="B4" s="4" t="s">
        <v>82</v>
      </c>
      <c r="C4" s="14" t="s">
        <v>62</v>
      </c>
      <c r="D4" s="4" t="s">
        <v>43</v>
      </c>
      <c r="E4" s="14" t="s">
        <v>47</v>
      </c>
      <c r="F4" s="14" t="s">
        <v>77</v>
      </c>
      <c r="G4" s="3" t="s">
        <v>86</v>
      </c>
      <c r="H4" s="14" t="s">
        <v>86</v>
      </c>
      <c r="I4" s="3" t="s">
        <v>68</v>
      </c>
      <c r="J4" s="3" t="s">
        <v>68</v>
      </c>
      <c r="K4" s="3" t="s">
        <v>86</v>
      </c>
      <c r="L4" s="3" t="s">
        <v>86</v>
      </c>
      <c r="M4" s="14" t="s">
        <v>64</v>
      </c>
      <c r="N4" s="14" t="s">
        <v>64</v>
      </c>
      <c r="O4" s="3" t="s">
        <v>68</v>
      </c>
      <c r="P4" s="14" t="s">
        <v>68</v>
      </c>
      <c r="Q4" s="14" t="s">
        <v>67</v>
      </c>
      <c r="R4" s="14" t="s">
        <v>68</v>
      </c>
      <c r="S4" s="14" t="s">
        <v>68</v>
      </c>
    </row>
    <row r="5" spans="1:19" ht="12.75">
      <c r="A5" s="1"/>
      <c r="B5" s="4" t="s">
        <v>41</v>
      </c>
      <c r="C5" s="14" t="s">
        <v>41</v>
      </c>
      <c r="D5" s="4" t="s">
        <v>37</v>
      </c>
      <c r="E5" s="14" t="s">
        <v>4</v>
      </c>
      <c r="F5" s="14"/>
      <c r="G5" s="3" t="s">
        <v>87</v>
      </c>
      <c r="H5" s="14" t="s">
        <v>87</v>
      </c>
      <c r="I5" s="3" t="s">
        <v>85</v>
      </c>
      <c r="J5" s="3" t="s">
        <v>85</v>
      </c>
      <c r="K5" s="3" t="s">
        <v>87</v>
      </c>
      <c r="L5" s="3" t="s">
        <v>87</v>
      </c>
      <c r="M5" s="14" t="s">
        <v>87</v>
      </c>
      <c r="N5" s="14" t="s">
        <v>87</v>
      </c>
      <c r="O5" s="3" t="s">
        <v>85</v>
      </c>
      <c r="P5" s="14" t="s">
        <v>85</v>
      </c>
      <c r="Q5" s="14" t="s">
        <v>66</v>
      </c>
      <c r="R5" s="14" t="s">
        <v>85</v>
      </c>
      <c r="S5" s="14" t="s">
        <v>85</v>
      </c>
    </row>
    <row r="6" spans="1:19" ht="12.75">
      <c r="A6" s="1" t="s">
        <v>89</v>
      </c>
      <c r="B6" s="4" t="s">
        <v>35</v>
      </c>
      <c r="C6" s="14" t="s">
        <v>83</v>
      </c>
      <c r="D6" s="4" t="s">
        <v>65</v>
      </c>
      <c r="E6" s="14" t="s">
        <v>45</v>
      </c>
      <c r="F6" s="14" t="s">
        <v>54</v>
      </c>
      <c r="G6" s="3" t="s">
        <v>32</v>
      </c>
      <c r="H6" s="14" t="s">
        <v>26</v>
      </c>
      <c r="I6" s="3" t="s">
        <v>80</v>
      </c>
      <c r="J6" s="3" t="s">
        <v>80</v>
      </c>
      <c r="K6" s="3" t="s">
        <v>32</v>
      </c>
      <c r="L6" s="3" t="s">
        <v>26</v>
      </c>
      <c r="M6" s="14" t="s">
        <v>32</v>
      </c>
      <c r="N6" s="14" t="s">
        <v>26</v>
      </c>
      <c r="O6" s="3" t="s">
        <v>80</v>
      </c>
      <c r="P6" s="14" t="s">
        <v>80</v>
      </c>
      <c r="Q6" s="14" t="s">
        <v>26</v>
      </c>
      <c r="R6" s="14" t="s">
        <v>80</v>
      </c>
      <c r="S6" s="14" t="s">
        <v>80</v>
      </c>
    </row>
    <row r="7" spans="1:19" ht="12.75">
      <c r="A7" s="1"/>
      <c r="B7" s="4" t="s">
        <v>57</v>
      </c>
      <c r="C7" s="14" t="s">
        <v>17</v>
      </c>
      <c r="D7" s="4" t="s">
        <v>57</v>
      </c>
      <c r="E7" s="14" t="s">
        <v>63</v>
      </c>
      <c r="F7" s="14" t="s">
        <v>84</v>
      </c>
      <c r="G7" s="3" t="s">
        <v>37</v>
      </c>
      <c r="H7" s="14" t="s">
        <v>37</v>
      </c>
      <c r="I7" s="3" t="s">
        <v>73</v>
      </c>
      <c r="J7" s="3" t="s">
        <v>73</v>
      </c>
      <c r="K7" s="3" t="s">
        <v>39</v>
      </c>
      <c r="L7" s="3" t="s">
        <v>39</v>
      </c>
      <c r="M7" s="14" t="s">
        <v>37</v>
      </c>
      <c r="N7" s="14" t="s">
        <v>37</v>
      </c>
      <c r="O7" s="3" t="s">
        <v>73</v>
      </c>
      <c r="P7" s="14" t="s">
        <v>73</v>
      </c>
      <c r="Q7" s="14" t="s">
        <v>37</v>
      </c>
      <c r="R7" s="14" t="s">
        <v>73</v>
      </c>
      <c r="S7" s="14" t="s">
        <v>73</v>
      </c>
    </row>
    <row r="8" spans="1:19" ht="12.75">
      <c r="A8" s="1"/>
      <c r="B8" s="4" t="s">
        <v>48</v>
      </c>
      <c r="C8" s="13"/>
      <c r="E8" s="13"/>
      <c r="F8" s="13"/>
      <c r="G8" s="3" t="s">
        <v>3</v>
      </c>
      <c r="H8" s="14" t="s">
        <v>3</v>
      </c>
      <c r="I8" s="3" t="s">
        <v>34</v>
      </c>
      <c r="J8" s="3" t="s">
        <v>55</v>
      </c>
      <c r="K8" s="2"/>
      <c r="L8" s="2"/>
      <c r="M8" s="13"/>
      <c r="N8" s="13"/>
      <c r="O8" s="3" t="s">
        <v>34</v>
      </c>
      <c r="P8" s="14" t="s">
        <v>55</v>
      </c>
      <c r="Q8" s="13"/>
      <c r="R8" s="14" t="s">
        <v>34</v>
      </c>
      <c r="S8" s="14" t="s">
        <v>55</v>
      </c>
    </row>
    <row r="10" spans="1:19" ht="12.75">
      <c r="A10" s="1" t="s">
        <v>2</v>
      </c>
      <c r="B10" s="6">
        <v>112.73400000000001</v>
      </c>
      <c r="C10" s="15">
        <v>88.53965411620565</v>
      </c>
      <c r="D10" s="6">
        <v>9</v>
      </c>
      <c r="E10" s="15">
        <v>3.1892</v>
      </c>
      <c r="F10" s="15">
        <v>1.8246000000000002</v>
      </c>
      <c r="G10" s="8">
        <v>3.2316000000000003</v>
      </c>
      <c r="H10" s="15">
        <v>3.5906666666666673</v>
      </c>
      <c r="I10" s="8">
        <v>95.75111111111111</v>
      </c>
      <c r="J10" s="2">
        <v>95.24360170766714</v>
      </c>
      <c r="K10" s="6">
        <v>0</v>
      </c>
      <c r="L10" s="6">
        <v>0</v>
      </c>
      <c r="M10" s="15">
        <v>3.24</v>
      </c>
      <c r="N10" s="15">
        <v>3.6</v>
      </c>
      <c r="O10" s="8">
        <v>96</v>
      </c>
      <c r="P10" s="2">
        <v>95.9830634063724</v>
      </c>
      <c r="Q10" s="15">
        <v>0</v>
      </c>
      <c r="R10" s="15">
        <v>0</v>
      </c>
      <c r="S10" s="15">
        <v>0</v>
      </c>
    </row>
    <row r="11" spans="1:19" ht="12.75">
      <c r="A11" s="1"/>
      <c r="B11" s="6"/>
      <c r="C11" s="15"/>
      <c r="D11" s="6"/>
      <c r="E11" s="15"/>
      <c r="F11" s="15"/>
      <c r="G11" s="8"/>
      <c r="H11" s="15"/>
      <c r="I11" s="8"/>
      <c r="J11" s="2"/>
      <c r="K11" s="6"/>
      <c r="L11" s="6"/>
      <c r="M11" s="15"/>
      <c r="N11" s="15"/>
      <c r="O11" s="8"/>
      <c r="P11" s="2"/>
      <c r="Q11" s="15"/>
      <c r="R11" s="15"/>
      <c r="S11" s="15"/>
    </row>
    <row r="12" spans="1:19" ht="12.75">
      <c r="A12" s="1" t="s">
        <v>5</v>
      </c>
      <c r="B12" s="6">
        <v>114.5</v>
      </c>
      <c r="C12" s="15">
        <v>89.92664499002562</v>
      </c>
      <c r="D12" s="6">
        <v>9.85</v>
      </c>
      <c r="E12" s="15">
        <v>3.4250000000000007</v>
      </c>
      <c r="F12" s="15">
        <v>1.6824</v>
      </c>
      <c r="G12" s="8">
        <v>3.3800000000000003</v>
      </c>
      <c r="H12" s="15">
        <v>3.7555555555555555</v>
      </c>
      <c r="I12" s="8">
        <v>91.67927927927929</v>
      </c>
      <c r="J12" s="2">
        <v>91.10714494164918</v>
      </c>
      <c r="K12" s="6">
        <v>0</v>
      </c>
      <c r="L12" s="6">
        <v>0</v>
      </c>
      <c r="M12" s="15">
        <v>3.0085</v>
      </c>
      <c r="N12" s="15">
        <v>3.3427777777777785</v>
      </c>
      <c r="O12" s="8">
        <v>81.58450450450451</v>
      </c>
      <c r="P12" s="2">
        <v>81.33383397421392</v>
      </c>
      <c r="Q12" s="15">
        <v>0</v>
      </c>
      <c r="R12" s="15">
        <v>0</v>
      </c>
      <c r="S12" s="15">
        <v>0</v>
      </c>
    </row>
    <row r="13" spans="1:19" ht="12.75">
      <c r="A13" s="1"/>
      <c r="B13" s="6"/>
      <c r="C13" s="15"/>
      <c r="D13" s="6"/>
      <c r="E13" s="15"/>
      <c r="F13" s="15"/>
      <c r="G13" s="8"/>
      <c r="H13" s="15"/>
      <c r="I13" s="8"/>
      <c r="J13" s="2"/>
      <c r="K13" s="6"/>
      <c r="L13" s="6"/>
      <c r="M13" s="15"/>
      <c r="N13" s="15"/>
      <c r="O13" s="8"/>
      <c r="P13" s="2"/>
      <c r="Q13" s="15"/>
      <c r="R13" s="15"/>
      <c r="S13" s="15"/>
    </row>
    <row r="14" spans="1:19" ht="12.75">
      <c r="A14" s="1" t="s">
        <v>6</v>
      </c>
      <c r="B14" s="6">
        <v>111.494</v>
      </c>
      <c r="C14" s="15">
        <v>87.56577603945777</v>
      </c>
      <c r="D14" s="6">
        <v>10</v>
      </c>
      <c r="E14" s="15">
        <v>3.0982000000000003</v>
      </c>
      <c r="F14" s="15">
        <v>1.6598000000000002</v>
      </c>
      <c r="G14" s="8">
        <v>3.1612</v>
      </c>
      <c r="H14" s="15">
        <v>3.512444444444445</v>
      </c>
      <c r="I14" s="8">
        <v>84.29866666666666</v>
      </c>
      <c r="J14" s="2">
        <v>84.23780275383754</v>
      </c>
      <c r="K14" s="6">
        <v>0</v>
      </c>
      <c r="L14" s="6">
        <v>0</v>
      </c>
      <c r="M14" s="15">
        <v>2.9259</v>
      </c>
      <c r="N14" s="15">
        <v>3.2510000000000003</v>
      </c>
      <c r="O14" s="8">
        <v>78.024</v>
      </c>
      <c r="P14" s="2">
        <v>77.64469822611349</v>
      </c>
      <c r="Q14" s="15">
        <v>0</v>
      </c>
      <c r="R14" s="15">
        <v>0</v>
      </c>
      <c r="S14" s="15">
        <v>0</v>
      </c>
    </row>
    <row r="15" spans="1:19" ht="12.75">
      <c r="A15" s="1"/>
      <c r="B15" s="6"/>
      <c r="C15" s="15"/>
      <c r="D15" s="6"/>
      <c r="E15" s="15"/>
      <c r="F15" s="15"/>
      <c r="G15" s="8"/>
      <c r="H15" s="15"/>
      <c r="I15" s="8"/>
      <c r="J15" s="2"/>
      <c r="K15" s="6"/>
      <c r="L15" s="6"/>
      <c r="M15" s="15"/>
      <c r="N15" s="15"/>
      <c r="O15" s="8"/>
      <c r="P15" s="2"/>
      <c r="Q15" s="15"/>
      <c r="R15" s="15"/>
      <c r="S15" s="15"/>
    </row>
    <row r="16" spans="1:19" ht="12.75">
      <c r="A16" s="1" t="s">
        <v>7</v>
      </c>
      <c r="B16" s="6">
        <v>131.588</v>
      </c>
      <c r="C16" s="15">
        <v>103.34731319604793</v>
      </c>
      <c r="D16" s="6">
        <v>10</v>
      </c>
      <c r="E16" s="15">
        <v>3.2468000000000004</v>
      </c>
      <c r="F16" s="15">
        <v>1.7540000000000002</v>
      </c>
      <c r="G16" s="8">
        <v>3.368181818181818</v>
      </c>
      <c r="H16" s="15">
        <v>3.742424242424243</v>
      </c>
      <c r="I16" s="8">
        <v>89.81818181818183</v>
      </c>
      <c r="J16" s="2">
        <v>89.77242298303982</v>
      </c>
      <c r="K16" s="6">
        <v>0</v>
      </c>
      <c r="L16" s="6">
        <v>0</v>
      </c>
      <c r="M16" s="15">
        <v>3.1160000000000005</v>
      </c>
      <c r="N16" s="15">
        <v>3.4622222222222225</v>
      </c>
      <c r="O16" s="8">
        <v>83.09333333333333</v>
      </c>
      <c r="P16" s="2">
        <v>82.64849995318625</v>
      </c>
      <c r="Q16" s="15">
        <v>0</v>
      </c>
      <c r="R16" s="15">
        <v>0</v>
      </c>
      <c r="S16" s="15">
        <v>0</v>
      </c>
    </row>
    <row r="17" spans="1:19" ht="12.75">
      <c r="A17" s="1"/>
      <c r="B17" s="6"/>
      <c r="C17" s="15"/>
      <c r="D17" s="6"/>
      <c r="E17" s="15"/>
      <c r="F17" s="15"/>
      <c r="G17" s="8"/>
      <c r="H17" s="15"/>
      <c r="I17" s="8"/>
      <c r="J17" s="2"/>
      <c r="K17" s="6"/>
      <c r="L17" s="6"/>
      <c r="M17" s="15"/>
      <c r="N17" s="15"/>
      <c r="O17" s="8"/>
      <c r="P17" s="2"/>
      <c r="Q17" s="15"/>
      <c r="R17" s="15"/>
      <c r="S17" s="15"/>
    </row>
    <row r="18" spans="1:19" ht="12.75">
      <c r="A18" s="1" t="s">
        <v>8</v>
      </c>
      <c r="B18" s="6">
        <v>121.454</v>
      </c>
      <c r="C18" s="15">
        <v>95.38821607527136</v>
      </c>
      <c r="D18" s="6">
        <v>10</v>
      </c>
      <c r="E18" s="15">
        <v>2.7998000000000003</v>
      </c>
      <c r="F18" s="15">
        <v>1.61</v>
      </c>
      <c r="G18" s="8">
        <v>3.1136363636363638</v>
      </c>
      <c r="H18" s="15">
        <v>3.45959595959596</v>
      </c>
      <c r="I18" s="8">
        <v>83.03030303030303</v>
      </c>
      <c r="J18" s="2">
        <v>82.97046306907527</v>
      </c>
      <c r="K18" s="6">
        <v>0</v>
      </c>
      <c r="L18" s="6">
        <v>0</v>
      </c>
      <c r="M18" s="15">
        <v>3.0624</v>
      </c>
      <c r="N18" s="15">
        <v>3.4026666666666663</v>
      </c>
      <c r="O18" s="8">
        <v>81.664</v>
      </c>
      <c r="P18" s="2">
        <v>81.5687153606522</v>
      </c>
      <c r="Q18" s="15">
        <v>0</v>
      </c>
      <c r="R18" s="15">
        <v>0</v>
      </c>
      <c r="S18" s="15">
        <v>0</v>
      </c>
    </row>
    <row r="19" spans="1:19" ht="12.75">
      <c r="A19" s="1"/>
      <c r="B19" s="6"/>
      <c r="C19" s="15"/>
      <c r="D19" s="6"/>
      <c r="E19" s="15"/>
      <c r="F19" s="15"/>
      <c r="G19" s="8"/>
      <c r="H19" s="15"/>
      <c r="I19" s="8"/>
      <c r="J19" s="2"/>
      <c r="K19" s="6"/>
      <c r="L19" s="6"/>
      <c r="M19" s="15"/>
      <c r="N19" s="15"/>
      <c r="O19" s="8"/>
      <c r="P19" s="2"/>
      <c r="Q19" s="15"/>
      <c r="R19" s="15"/>
      <c r="S19" s="15"/>
    </row>
    <row r="20" spans="1:19" ht="12.75">
      <c r="A20" s="1" t="s">
        <v>9</v>
      </c>
      <c r="B20" s="6">
        <v>136.50400000000002</v>
      </c>
      <c r="C20" s="15">
        <v>107.20826853902581</v>
      </c>
      <c r="D20" s="6">
        <v>10</v>
      </c>
      <c r="E20" s="15">
        <v>2.6790000000000003</v>
      </c>
      <c r="F20" s="15">
        <v>1.5278</v>
      </c>
      <c r="G20" s="8">
        <v>2.818181818181819</v>
      </c>
      <c r="H20" s="15">
        <v>3.1313131313131315</v>
      </c>
      <c r="I20" s="8">
        <v>75.15151515151516</v>
      </c>
      <c r="J20" s="2">
        <v>75.085394278989</v>
      </c>
      <c r="K20" s="6">
        <v>0</v>
      </c>
      <c r="L20" s="6">
        <v>0</v>
      </c>
      <c r="M20" s="15">
        <v>3.1708</v>
      </c>
      <c r="N20" s="15">
        <v>3.523111111111111</v>
      </c>
      <c r="O20" s="8">
        <v>84.55466666666666</v>
      </c>
      <c r="P20" s="2">
        <v>84.31256267777691</v>
      </c>
      <c r="Q20" s="15">
        <v>0</v>
      </c>
      <c r="R20" s="15">
        <v>0</v>
      </c>
      <c r="S20" s="15">
        <v>0</v>
      </c>
    </row>
    <row r="21" spans="1:19" ht="12.75">
      <c r="A21" s="1"/>
      <c r="B21" s="6"/>
      <c r="C21" s="15"/>
      <c r="D21" s="6"/>
      <c r="E21" s="15"/>
      <c r="F21" s="15"/>
      <c r="G21" s="8"/>
      <c r="H21" s="15"/>
      <c r="I21" s="8"/>
      <c r="J21" s="2"/>
      <c r="K21" s="6"/>
      <c r="L21" s="6"/>
      <c r="M21" s="15"/>
      <c r="N21" s="15"/>
      <c r="O21" s="8"/>
      <c r="P21" s="2"/>
      <c r="Q21" s="15"/>
      <c r="R21" s="15"/>
      <c r="S21" s="15"/>
    </row>
    <row r="22" spans="1:19" ht="12.75">
      <c r="A22" s="1" t="s">
        <v>10</v>
      </c>
      <c r="B22" s="6">
        <v>141.156</v>
      </c>
      <c r="C22" s="15">
        <v>110.86188209792188</v>
      </c>
      <c r="D22" s="6">
        <v>10</v>
      </c>
      <c r="E22" s="15">
        <v>2.611</v>
      </c>
      <c r="F22" s="15">
        <v>1.6206</v>
      </c>
      <c r="G22" s="8">
        <v>2.875</v>
      </c>
      <c r="H22" s="15">
        <v>3.1944444444444446</v>
      </c>
      <c r="I22" s="8">
        <v>76.66666666666667</v>
      </c>
      <c r="J22" s="2">
        <v>76.10447851645357</v>
      </c>
      <c r="K22" s="6">
        <v>3.15</v>
      </c>
      <c r="L22" s="6">
        <v>3.5</v>
      </c>
      <c r="M22" s="15">
        <v>3.1499333333333333</v>
      </c>
      <c r="N22" s="15">
        <v>3.4999259259259263</v>
      </c>
      <c r="O22" s="8">
        <v>83.99822222222221</v>
      </c>
      <c r="P22" s="2">
        <v>83.40797177891669</v>
      </c>
      <c r="Q22" s="15">
        <v>0</v>
      </c>
      <c r="R22" s="15">
        <v>0</v>
      </c>
      <c r="S22" s="15">
        <v>0</v>
      </c>
    </row>
    <row r="23" spans="1:19" ht="12.75">
      <c r="A23" s="1"/>
      <c r="B23" s="6"/>
      <c r="C23" s="15"/>
      <c r="D23" s="6"/>
      <c r="E23" s="15"/>
      <c r="F23" s="15"/>
      <c r="G23" s="8"/>
      <c r="H23" s="15"/>
      <c r="I23" s="8"/>
      <c r="J23" s="2"/>
      <c r="K23" s="6"/>
      <c r="L23" s="6"/>
      <c r="M23" s="15"/>
      <c r="N23" s="15"/>
      <c r="O23" s="8"/>
      <c r="P23" s="2"/>
      <c r="Q23" s="15"/>
      <c r="R23" s="15"/>
      <c r="S23" s="15"/>
    </row>
    <row r="24" spans="1:19" ht="12.75">
      <c r="A24" s="1" t="s">
        <v>11</v>
      </c>
      <c r="B24" s="6">
        <v>151.82</v>
      </c>
      <c r="C24" s="15">
        <v>119.2372335579536</v>
      </c>
      <c r="D24" s="6">
        <v>10</v>
      </c>
      <c r="E24" s="15">
        <v>3.1500000000000004</v>
      </c>
      <c r="F24" s="15">
        <v>2.0606</v>
      </c>
      <c r="G24" s="8">
        <v>3.4199999999999995</v>
      </c>
      <c r="H24" s="15">
        <v>3.8</v>
      </c>
      <c r="I24" s="8">
        <v>91.2</v>
      </c>
      <c r="J24" s="2">
        <v>91.07356153734362</v>
      </c>
      <c r="K24" s="6">
        <v>3.6</v>
      </c>
      <c r="L24" s="6">
        <v>4</v>
      </c>
      <c r="M24" s="15">
        <v>3.5102666666666664</v>
      </c>
      <c r="N24" s="15">
        <v>3.900296296296297</v>
      </c>
      <c r="O24" s="8">
        <v>93.60711111111111</v>
      </c>
      <c r="P24" s="2">
        <v>93.55299947837001</v>
      </c>
      <c r="Q24" s="15">
        <v>1.9744999999999997</v>
      </c>
      <c r="R24" s="15">
        <v>47.38799999999999</v>
      </c>
      <c r="S24" s="2">
        <v>47.181422691385116</v>
      </c>
    </row>
    <row r="25" spans="1:19" ht="12.75">
      <c r="A25" s="1"/>
      <c r="B25" s="6"/>
      <c r="C25" s="15"/>
      <c r="D25" s="6"/>
      <c r="E25" s="15"/>
      <c r="F25" s="15"/>
      <c r="G25" s="8"/>
      <c r="H25" s="15"/>
      <c r="I25" s="8"/>
      <c r="J25" s="2"/>
      <c r="K25" s="6"/>
      <c r="L25" s="6"/>
      <c r="M25" s="15"/>
      <c r="N25" s="15"/>
      <c r="O25" s="8"/>
      <c r="P25" s="2"/>
      <c r="Q25" s="15"/>
      <c r="R25" s="15"/>
      <c r="S25" s="2"/>
    </row>
    <row r="26" spans="1:19" ht="12.75">
      <c r="A26" s="1" t="s">
        <v>12</v>
      </c>
      <c r="B26" s="6">
        <v>158.61399999999998</v>
      </c>
      <c r="C26" s="15">
        <v>124.57314295587705</v>
      </c>
      <c r="D26" s="6">
        <v>10.8</v>
      </c>
      <c r="E26" s="15">
        <v>3.7125000000000004</v>
      </c>
      <c r="F26" s="15">
        <v>2.2612</v>
      </c>
      <c r="G26" s="8">
        <v>3.777</v>
      </c>
      <c r="H26" s="15">
        <v>4.196666666666667</v>
      </c>
      <c r="I26" s="8">
        <v>93.34545454545456</v>
      </c>
      <c r="J26" s="2">
        <v>93.28461484941562</v>
      </c>
      <c r="K26" s="6">
        <v>0</v>
      </c>
      <c r="L26" s="6">
        <v>0</v>
      </c>
      <c r="M26" s="15">
        <v>3.78</v>
      </c>
      <c r="N26" s="15">
        <v>4.2</v>
      </c>
      <c r="O26" s="8">
        <v>93.49090909090908</v>
      </c>
      <c r="P26" s="2">
        <v>93.12706061374588</v>
      </c>
      <c r="Q26" s="15">
        <v>2.2006</v>
      </c>
      <c r="R26" s="15">
        <v>48.93599999999999</v>
      </c>
      <c r="S26" s="2">
        <v>48.78060200650366</v>
      </c>
    </row>
    <row r="27" spans="1:19" ht="12.75">
      <c r="A27" s="1"/>
      <c r="B27" s="6"/>
      <c r="C27" s="15"/>
      <c r="D27" s="6"/>
      <c r="E27" s="15"/>
      <c r="F27" s="15"/>
      <c r="G27" s="8"/>
      <c r="H27" s="15"/>
      <c r="I27" s="8"/>
      <c r="J27" s="2"/>
      <c r="K27" s="6"/>
      <c r="L27" s="6"/>
      <c r="M27" s="15"/>
      <c r="N27" s="15"/>
      <c r="O27" s="8"/>
      <c r="P27" s="2"/>
      <c r="Q27" s="15"/>
      <c r="R27" s="15"/>
      <c r="S27" s="2"/>
    </row>
    <row r="28" spans="1:19" ht="12.75">
      <c r="A28" s="1" t="s">
        <v>13</v>
      </c>
      <c r="B28" s="6">
        <v>180.456</v>
      </c>
      <c r="C28" s="15">
        <v>141.72753404646343</v>
      </c>
      <c r="D28" s="6">
        <v>11</v>
      </c>
      <c r="E28" s="15">
        <v>3.725</v>
      </c>
      <c r="F28" s="15">
        <v>2.2812</v>
      </c>
      <c r="G28" s="8">
        <v>3.778</v>
      </c>
      <c r="H28" s="15">
        <v>4.1977777777777785</v>
      </c>
      <c r="I28" s="8">
        <v>91.5878787878788</v>
      </c>
      <c r="J28" s="2">
        <v>91.57704645335035</v>
      </c>
      <c r="K28" s="6">
        <v>3.8</v>
      </c>
      <c r="L28" s="6">
        <v>4.222222222222222</v>
      </c>
      <c r="M28" s="15">
        <v>3.3525333333333336</v>
      </c>
      <c r="N28" s="15">
        <v>3.725037037037037</v>
      </c>
      <c r="O28" s="8">
        <v>81.27353535353537</v>
      </c>
      <c r="P28" s="2">
        <v>81.14711215865727</v>
      </c>
      <c r="Q28" s="15">
        <v>2.0791</v>
      </c>
      <c r="R28" s="15">
        <v>45.362181818181824</v>
      </c>
      <c r="S28" s="2">
        <v>45.33927473648776</v>
      </c>
    </row>
    <row r="29" spans="1:19" ht="12.75">
      <c r="A29" s="1"/>
      <c r="B29" s="6"/>
      <c r="C29" s="15"/>
      <c r="D29" s="6"/>
      <c r="E29" s="15"/>
      <c r="F29" s="15"/>
      <c r="G29" s="8"/>
      <c r="H29" s="15"/>
      <c r="I29" s="8"/>
      <c r="J29" s="2"/>
      <c r="K29" s="6"/>
      <c r="L29" s="6"/>
      <c r="M29" s="15"/>
      <c r="N29" s="15"/>
      <c r="O29" s="8"/>
      <c r="P29" s="2"/>
      <c r="Q29" s="15"/>
      <c r="R29" s="15"/>
      <c r="S29" s="2"/>
    </row>
    <row r="30" spans="1:19" ht="12.75">
      <c r="A30" s="1" t="s">
        <v>14</v>
      </c>
      <c r="B30" s="6">
        <v>145.26400000000004</v>
      </c>
      <c r="C30" s="15">
        <v>114.08824591992209</v>
      </c>
      <c r="D30" s="6">
        <v>11</v>
      </c>
      <c r="E30" s="15">
        <v>3.6884</v>
      </c>
      <c r="F30" s="15">
        <v>2.3594</v>
      </c>
      <c r="G30" s="8">
        <v>3.4900000000000007</v>
      </c>
      <c r="H30" s="15">
        <v>3.8777777777777778</v>
      </c>
      <c r="I30" s="8">
        <v>84.60606060606062</v>
      </c>
      <c r="J30" s="2">
        <v>84.14268085815199</v>
      </c>
      <c r="K30" s="6">
        <v>4.1815</v>
      </c>
      <c r="L30" s="6">
        <v>4.646111111111111</v>
      </c>
      <c r="M30" s="15">
        <v>3.7933666666666666</v>
      </c>
      <c r="N30" s="15">
        <v>4.2148518518518525</v>
      </c>
      <c r="O30" s="8">
        <v>91.96040404040406</v>
      </c>
      <c r="P30" s="2">
        <v>91.69535136392533</v>
      </c>
      <c r="Q30" s="15">
        <v>2.2426000000000004</v>
      </c>
      <c r="R30" s="15">
        <v>48.92945454545455</v>
      </c>
      <c r="S30" s="2">
        <v>48.81612612212905</v>
      </c>
    </row>
    <row r="31" spans="1:19" ht="12.75">
      <c r="A31" s="1"/>
      <c r="B31" s="6"/>
      <c r="C31" s="15"/>
      <c r="D31" s="6"/>
      <c r="E31" s="15"/>
      <c r="F31" s="15"/>
      <c r="G31" s="8"/>
      <c r="H31" s="15"/>
      <c r="I31" s="8"/>
      <c r="J31" s="2"/>
      <c r="K31" s="6"/>
      <c r="L31" s="6"/>
      <c r="M31" s="15"/>
      <c r="N31" s="15"/>
      <c r="O31" s="8"/>
      <c r="P31" s="2"/>
      <c r="Q31" s="15"/>
      <c r="R31" s="15"/>
      <c r="S31" s="2"/>
    </row>
    <row r="32" spans="1:19" ht="12.75">
      <c r="A32" s="1" t="s">
        <v>15</v>
      </c>
      <c r="B32" s="6">
        <v>139.49</v>
      </c>
      <c r="C32" s="15">
        <v>109.55342977867835</v>
      </c>
      <c r="D32" s="6">
        <v>11</v>
      </c>
      <c r="E32" s="15">
        <v>3.5101999999999998</v>
      </c>
      <c r="F32" s="15">
        <v>2.531</v>
      </c>
      <c r="G32" s="8">
        <v>3.4878</v>
      </c>
      <c r="H32" s="15">
        <v>3.875333333333333</v>
      </c>
      <c r="I32" s="8">
        <v>84.55272727272728</v>
      </c>
      <c r="J32" s="2">
        <v>84.27726666703784</v>
      </c>
      <c r="K32" s="6">
        <v>3.7650000000000006</v>
      </c>
      <c r="L32" s="6">
        <v>4.183333333333333</v>
      </c>
      <c r="M32" s="15">
        <v>3.54786</v>
      </c>
      <c r="N32" s="15">
        <v>3.942066666666667</v>
      </c>
      <c r="O32" s="8">
        <v>86.0087272727273</v>
      </c>
      <c r="P32" s="2">
        <v>85.99427962345291</v>
      </c>
      <c r="Q32" s="15">
        <v>2.2273</v>
      </c>
      <c r="R32" s="15">
        <v>48.59563636363636</v>
      </c>
      <c r="S32" s="2">
        <v>48.42015427990334</v>
      </c>
    </row>
    <row r="33" spans="1:19" ht="12.75">
      <c r="A33" s="1"/>
      <c r="B33" s="6"/>
      <c r="C33" s="15"/>
      <c r="D33" s="6"/>
      <c r="E33" s="15"/>
      <c r="F33" s="15"/>
      <c r="G33" s="8"/>
      <c r="H33" s="15"/>
      <c r="I33" s="8"/>
      <c r="J33" s="2"/>
      <c r="K33" s="6"/>
      <c r="L33" s="6"/>
      <c r="M33" s="15"/>
      <c r="N33" s="15"/>
      <c r="O33" s="8"/>
      <c r="P33" s="2"/>
      <c r="Q33" s="15"/>
      <c r="R33" s="15"/>
      <c r="S33" s="2"/>
    </row>
    <row r="34" spans="1:19" ht="12.75">
      <c r="A34" s="1" t="s">
        <v>16</v>
      </c>
      <c r="B34" s="6">
        <v>127.926</v>
      </c>
      <c r="C34" s="15">
        <v>100.47123132745864</v>
      </c>
      <c r="D34" s="6">
        <v>11</v>
      </c>
      <c r="E34" s="15">
        <v>3.5225999999999997</v>
      </c>
      <c r="F34" s="15">
        <v>2.3296666666666668</v>
      </c>
      <c r="G34" s="8">
        <v>3.305</v>
      </c>
      <c r="H34" s="15">
        <v>3.672222222222222</v>
      </c>
      <c r="I34" s="8">
        <v>80.12121212121212</v>
      </c>
      <c r="J34" s="2">
        <v>79.95143137458919</v>
      </c>
      <c r="K34" s="6">
        <v>0</v>
      </c>
      <c r="L34" s="6">
        <v>0</v>
      </c>
      <c r="M34" s="15">
        <v>3.57952</v>
      </c>
      <c r="N34" s="15">
        <v>3.9772444444444446</v>
      </c>
      <c r="O34" s="8">
        <v>86.77624242424243</v>
      </c>
      <c r="P34" s="8">
        <v>86.77624242424243</v>
      </c>
      <c r="Q34" s="15">
        <v>2.3095</v>
      </c>
      <c r="R34" s="15">
        <v>50.38909090909091</v>
      </c>
      <c r="S34" s="2">
        <v>49.323270062316226</v>
      </c>
    </row>
    <row r="35" spans="1:19" ht="12.75">
      <c r="A35" s="1"/>
      <c r="B35" s="6"/>
      <c r="C35" s="15"/>
      <c r="D35" s="6"/>
      <c r="E35" s="15"/>
      <c r="F35" s="15"/>
      <c r="G35" s="8"/>
      <c r="H35" s="15"/>
      <c r="I35" s="8"/>
      <c r="J35" s="2"/>
      <c r="K35" s="6"/>
      <c r="L35" s="6"/>
      <c r="M35" s="15"/>
      <c r="N35" s="15"/>
      <c r="O35" s="8"/>
      <c r="P35" s="8"/>
      <c r="Q35" s="15"/>
      <c r="R35" s="15"/>
      <c r="S35" s="2"/>
    </row>
    <row r="36" spans="1:19" ht="12.75">
      <c r="A36" s="1" t="s">
        <v>18</v>
      </c>
      <c r="B36" s="6">
        <v>149.83800000000002</v>
      </c>
      <c r="C36" s="15">
        <v>117.68059940624853</v>
      </c>
      <c r="D36" s="6">
        <v>11</v>
      </c>
      <c r="E36" s="15">
        <v>3.1452500000000003</v>
      </c>
      <c r="F36" s="15">
        <v>2.044333333333333</v>
      </c>
      <c r="G36" s="8">
        <v>3.1</v>
      </c>
      <c r="H36" s="15">
        <v>3.444444444444444</v>
      </c>
      <c r="I36" s="8">
        <v>75.15151515151514</v>
      </c>
      <c r="J36" s="2">
        <v>74.99488398707504</v>
      </c>
      <c r="K36" s="6">
        <v>0</v>
      </c>
      <c r="L36" s="6">
        <v>0</v>
      </c>
      <c r="M36" s="15">
        <v>0</v>
      </c>
      <c r="N36" s="15">
        <v>0</v>
      </c>
      <c r="O36" s="8">
        <v>0</v>
      </c>
      <c r="P36" s="8">
        <v>0</v>
      </c>
      <c r="Q36" s="15">
        <v>1.8780999999999999</v>
      </c>
      <c r="R36" s="15">
        <v>40.976727272727274</v>
      </c>
      <c r="S36" s="2">
        <v>40.859291298672744</v>
      </c>
    </row>
    <row r="37" spans="1:19" ht="12.75">
      <c r="A37" s="1"/>
      <c r="B37" s="6"/>
      <c r="C37" s="15"/>
      <c r="D37" s="6"/>
      <c r="E37" s="15"/>
      <c r="F37" s="15"/>
      <c r="G37" s="8"/>
      <c r="H37" s="15"/>
      <c r="I37" s="8"/>
      <c r="J37" s="2"/>
      <c r="K37" s="6"/>
      <c r="L37" s="6"/>
      <c r="M37" s="15"/>
      <c r="N37" s="15"/>
      <c r="O37" s="8"/>
      <c r="P37" s="8"/>
      <c r="Q37" s="15"/>
      <c r="R37" s="15"/>
      <c r="S37" s="2"/>
    </row>
    <row r="38" spans="1:19" ht="12.75">
      <c r="A38" s="1" t="s">
        <v>19</v>
      </c>
      <c r="B38" s="6">
        <v>113.93</v>
      </c>
      <c r="C38" s="15">
        <v>89.4789752289399</v>
      </c>
      <c r="D38" s="6">
        <v>11</v>
      </c>
      <c r="E38" s="15">
        <v>3.25</v>
      </c>
      <c r="F38" s="15">
        <v>2.4892</v>
      </c>
      <c r="G38" s="8">
        <v>3.5</v>
      </c>
      <c r="H38" s="15">
        <v>3.8888888888888893</v>
      </c>
      <c r="I38" s="8">
        <v>84.84848484848486</v>
      </c>
      <c r="J38" s="2">
        <v>84.84848484848486</v>
      </c>
      <c r="K38" s="6">
        <v>0</v>
      </c>
      <c r="L38" s="6">
        <v>0</v>
      </c>
      <c r="M38" s="15">
        <v>0</v>
      </c>
      <c r="N38" s="15">
        <v>0</v>
      </c>
      <c r="O38" s="8">
        <v>0</v>
      </c>
      <c r="P38" s="15">
        <v>0</v>
      </c>
      <c r="Q38" s="15">
        <v>2.2910999999999997</v>
      </c>
      <c r="R38" s="15">
        <v>49.98763636363636</v>
      </c>
      <c r="S38" s="2">
        <v>49.63016079876041</v>
      </c>
    </row>
    <row r="39" spans="1:19" ht="12.75">
      <c r="A39" s="1"/>
      <c r="B39" s="6"/>
      <c r="C39" s="15"/>
      <c r="D39" s="6"/>
      <c r="E39" s="15"/>
      <c r="F39" s="15"/>
      <c r="G39" s="8"/>
      <c r="H39" s="15"/>
      <c r="I39" s="8"/>
      <c r="J39" s="2"/>
      <c r="K39" s="6"/>
      <c r="L39" s="6"/>
      <c r="M39" s="15"/>
      <c r="N39" s="15"/>
      <c r="O39" s="8"/>
      <c r="P39" s="15"/>
      <c r="Q39" s="15"/>
      <c r="R39" s="15"/>
      <c r="S39" s="2"/>
    </row>
    <row r="40" spans="1:19" ht="12.75">
      <c r="A40" s="1" t="s">
        <v>20</v>
      </c>
      <c r="B40" s="6">
        <v>121.596</v>
      </c>
      <c r="C40" s="15">
        <v>95.4997408227699</v>
      </c>
      <c r="D40" s="6">
        <v>11</v>
      </c>
      <c r="E40" s="15">
        <v>3.125</v>
      </c>
      <c r="F40" s="15">
        <v>2.0875</v>
      </c>
      <c r="G40" s="8">
        <v>0</v>
      </c>
      <c r="H40" s="15">
        <v>0</v>
      </c>
      <c r="I40" s="8">
        <v>0</v>
      </c>
      <c r="J40" s="8">
        <v>0</v>
      </c>
      <c r="K40" s="6">
        <v>0</v>
      </c>
      <c r="L40" s="6">
        <v>0</v>
      </c>
      <c r="M40" s="15">
        <v>0</v>
      </c>
      <c r="N40" s="15">
        <v>0</v>
      </c>
      <c r="O40" s="8">
        <v>0</v>
      </c>
      <c r="P40" s="15">
        <v>0</v>
      </c>
      <c r="Q40" s="15">
        <v>2.009</v>
      </c>
      <c r="R40" s="15">
        <v>43.832727272727276</v>
      </c>
      <c r="S40" s="2">
        <v>43.83219512195122</v>
      </c>
    </row>
    <row r="41" spans="1:19" ht="12.75">
      <c r="A41" s="1"/>
      <c r="B41" s="6"/>
      <c r="C41" s="15"/>
      <c r="D41" s="6"/>
      <c r="E41" s="15"/>
      <c r="F41" s="15"/>
      <c r="G41" s="8"/>
      <c r="H41" s="15"/>
      <c r="I41" s="8"/>
      <c r="J41" s="8"/>
      <c r="K41" s="6"/>
      <c r="L41" s="6"/>
      <c r="M41" s="15"/>
      <c r="N41" s="15"/>
      <c r="O41" s="8"/>
      <c r="P41" s="15"/>
      <c r="Q41" s="15"/>
      <c r="R41" s="15"/>
      <c r="S41" s="2"/>
    </row>
    <row r="42" spans="1:19" ht="12.75">
      <c r="A42" s="1" t="s">
        <v>21</v>
      </c>
      <c r="B42" s="6">
        <v>123.34</v>
      </c>
      <c r="C42" s="15">
        <v>96.86945321458305</v>
      </c>
      <c r="D42" s="6">
        <v>11</v>
      </c>
      <c r="E42" s="15">
        <v>0</v>
      </c>
      <c r="F42" s="15">
        <v>0</v>
      </c>
      <c r="G42" s="8">
        <v>0</v>
      </c>
      <c r="H42" s="15">
        <v>0</v>
      </c>
      <c r="I42" s="8">
        <v>0</v>
      </c>
      <c r="J42" s="8">
        <v>0</v>
      </c>
      <c r="K42" s="6">
        <v>0</v>
      </c>
      <c r="L42" s="6">
        <v>0</v>
      </c>
      <c r="M42" s="15">
        <v>0</v>
      </c>
      <c r="N42" s="15">
        <v>0</v>
      </c>
      <c r="O42" s="8">
        <v>0</v>
      </c>
      <c r="P42" s="15">
        <v>0</v>
      </c>
      <c r="Q42" s="15">
        <v>0</v>
      </c>
      <c r="R42" s="15">
        <v>0</v>
      </c>
      <c r="S42" s="15">
        <v>0</v>
      </c>
    </row>
    <row r="43" spans="1:19" ht="12.75">
      <c r="A43" s="1"/>
      <c r="B43" s="6"/>
      <c r="C43" s="15"/>
      <c r="D43" s="6"/>
      <c r="E43" s="15"/>
      <c r="F43" s="15"/>
      <c r="G43" s="8"/>
      <c r="H43" s="15"/>
      <c r="I43" s="8"/>
      <c r="J43" s="8"/>
      <c r="K43" s="6"/>
      <c r="L43" s="6"/>
      <c r="M43" s="15"/>
      <c r="N43" s="15"/>
      <c r="O43" s="8"/>
      <c r="P43" s="15"/>
      <c r="Q43" s="15"/>
      <c r="R43" s="15"/>
      <c r="S43" s="15"/>
    </row>
    <row r="44" spans="1:19" ht="12.75">
      <c r="A44" s="1" t="s">
        <v>22</v>
      </c>
      <c r="B44" s="6">
        <v>146.47600000000003</v>
      </c>
      <c r="C44" s="15">
        <v>115.04013320138856</v>
      </c>
      <c r="D44" s="6">
        <v>11</v>
      </c>
      <c r="E44" s="15">
        <v>0</v>
      </c>
      <c r="F44" s="15">
        <v>0</v>
      </c>
      <c r="G44" s="8">
        <v>0</v>
      </c>
      <c r="H44" s="15">
        <v>0</v>
      </c>
      <c r="I44" s="8">
        <v>0</v>
      </c>
      <c r="J44" s="8">
        <v>0</v>
      </c>
      <c r="K44" s="6">
        <v>0</v>
      </c>
      <c r="L44" s="6">
        <v>0</v>
      </c>
      <c r="M44" s="15">
        <v>0</v>
      </c>
      <c r="N44" s="15">
        <v>0</v>
      </c>
      <c r="O44" s="8">
        <v>0</v>
      </c>
      <c r="P44" s="15">
        <v>0</v>
      </c>
      <c r="Q44" s="15">
        <v>0</v>
      </c>
      <c r="R44" s="15">
        <v>0</v>
      </c>
      <c r="S44" s="15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J130"/>
  <sheetViews>
    <sheetView zoomScalePageLayoutView="0" workbookViewId="0" topLeftCell="A1">
      <pane xSplit="1" ySplit="17" topLeftCell="B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8" sqref="B18"/>
    </sheetView>
  </sheetViews>
  <sheetFormatPr defaultColWidth="9.140625" defaultRowHeight="12.75"/>
  <cols>
    <col min="1" max="1" width="8.140625" style="0" customWidth="1"/>
    <col min="2" max="3" width="10.00390625" style="0" customWidth="1"/>
    <col min="4" max="4" width="11.8515625" style="0" customWidth="1"/>
    <col min="5" max="5" width="14.28125" style="0" customWidth="1"/>
    <col min="6" max="6" width="10.7109375" style="0" customWidth="1"/>
    <col min="7" max="8" width="12.140625" style="0" customWidth="1"/>
    <col min="9" max="10" width="11.421875" style="0" customWidth="1"/>
  </cols>
  <sheetData>
    <row r="1" spans="3:8" ht="12.75">
      <c r="C1" s="4" t="s">
        <v>75</v>
      </c>
      <c r="D1" s="3"/>
      <c r="E1" s="4"/>
      <c r="F1" s="9"/>
      <c r="H1" s="2"/>
    </row>
    <row r="2" spans="3:8" ht="12.75">
      <c r="C2" s="4" t="s">
        <v>79</v>
      </c>
      <c r="D2" s="3"/>
      <c r="E2" s="4"/>
      <c r="F2" s="9"/>
      <c r="H2" s="2"/>
    </row>
    <row r="3" spans="3:8" ht="12.75">
      <c r="C3" s="4" t="s">
        <v>78</v>
      </c>
      <c r="D3" s="3"/>
      <c r="E3" s="4"/>
      <c r="F3" s="9"/>
      <c r="H3" s="2"/>
    </row>
    <row r="4" spans="3:8" ht="12.75">
      <c r="C4" s="4" t="s">
        <v>53</v>
      </c>
      <c r="D4" s="3"/>
      <c r="E4" s="4"/>
      <c r="F4" s="9"/>
      <c r="H4" s="2"/>
    </row>
    <row r="5" spans="3:8" ht="12.75">
      <c r="C5" s="4" t="s">
        <v>33</v>
      </c>
      <c r="D5" s="3"/>
      <c r="E5" s="4"/>
      <c r="F5" s="9"/>
      <c r="H5" s="2"/>
    </row>
    <row r="6" spans="1:10" ht="12.75">
      <c r="A6" s="1"/>
      <c r="B6" s="2"/>
      <c r="C6" s="2"/>
      <c r="E6" s="2"/>
      <c r="F6" s="2"/>
      <c r="G6" s="2"/>
      <c r="H6" s="2"/>
      <c r="I6" s="5"/>
      <c r="J6" s="7"/>
    </row>
    <row r="7" spans="2:10" ht="12.75">
      <c r="B7" s="2"/>
      <c r="C7" s="2"/>
      <c r="E7" s="2"/>
      <c r="F7" s="2"/>
      <c r="G7" s="2"/>
      <c r="H7" s="2"/>
      <c r="I7" s="5"/>
      <c r="J7" s="7"/>
    </row>
    <row r="8" spans="1:10" ht="12.75">
      <c r="A8" s="1"/>
      <c r="B8" s="3" t="s">
        <v>64</v>
      </c>
      <c r="C8" s="3" t="s">
        <v>64</v>
      </c>
      <c r="D8" s="4" t="s">
        <v>82</v>
      </c>
      <c r="E8" s="3" t="s">
        <v>81</v>
      </c>
      <c r="F8" s="3" t="s">
        <v>85</v>
      </c>
      <c r="G8" s="3" t="s">
        <v>69</v>
      </c>
      <c r="H8" s="3" t="s">
        <v>69</v>
      </c>
      <c r="I8" s="9" t="s">
        <v>51</v>
      </c>
      <c r="J8" s="10" t="s">
        <v>52</v>
      </c>
    </row>
    <row r="9" spans="1:10" ht="12.75">
      <c r="A9" s="1"/>
      <c r="B9" s="3" t="s">
        <v>87</v>
      </c>
      <c r="C9" s="3" t="s">
        <v>87</v>
      </c>
      <c r="D9" s="4" t="s">
        <v>48</v>
      </c>
      <c r="E9" s="3" t="s">
        <v>70</v>
      </c>
      <c r="F9" s="3" t="s">
        <v>71</v>
      </c>
      <c r="G9" s="3" t="s">
        <v>44</v>
      </c>
      <c r="H9" s="3" t="s">
        <v>44</v>
      </c>
      <c r="I9" s="9" t="s">
        <v>46</v>
      </c>
      <c r="J9" s="10" t="s">
        <v>29</v>
      </c>
    </row>
    <row r="10" spans="1:10" ht="12.75">
      <c r="A10" s="1" t="s">
        <v>88</v>
      </c>
      <c r="B10" s="3" t="s">
        <v>32</v>
      </c>
      <c r="C10" s="3" t="s">
        <v>26</v>
      </c>
      <c r="D10" s="4" t="s">
        <v>41</v>
      </c>
      <c r="E10" s="3" t="s">
        <v>25</v>
      </c>
      <c r="F10" s="3" t="s">
        <v>38</v>
      </c>
      <c r="G10" s="3" t="s">
        <v>85</v>
      </c>
      <c r="H10" s="3" t="s">
        <v>85</v>
      </c>
      <c r="I10" s="9" t="s">
        <v>50</v>
      </c>
      <c r="J10" s="10" t="s">
        <v>27</v>
      </c>
    </row>
    <row r="11" spans="1:10" ht="12.75">
      <c r="A11" s="1"/>
      <c r="B11" s="3" t="s">
        <v>37</v>
      </c>
      <c r="C11" s="3" t="s">
        <v>37</v>
      </c>
      <c r="D11" s="4" t="s">
        <v>35</v>
      </c>
      <c r="E11" s="3" t="s">
        <v>58</v>
      </c>
      <c r="F11" s="3" t="s">
        <v>42</v>
      </c>
      <c r="G11" s="3" t="s">
        <v>49</v>
      </c>
      <c r="H11" s="3" t="s">
        <v>49</v>
      </c>
      <c r="I11" s="9" t="s">
        <v>28</v>
      </c>
      <c r="J11" s="10" t="s">
        <v>40</v>
      </c>
    </row>
    <row r="12" spans="1:10" ht="12.75">
      <c r="A12" s="1"/>
      <c r="B12" s="2"/>
      <c r="C12" s="2"/>
      <c r="D12" s="4" t="s">
        <v>57</v>
      </c>
      <c r="E12" s="3" t="s">
        <v>41</v>
      </c>
      <c r="F12" s="3" t="s">
        <v>56</v>
      </c>
      <c r="G12" s="3" t="s">
        <v>80</v>
      </c>
      <c r="H12" s="3" t="s">
        <v>80</v>
      </c>
      <c r="I12" s="9" t="s">
        <v>61</v>
      </c>
      <c r="J12" s="10" t="s">
        <v>28</v>
      </c>
    </row>
    <row r="13" spans="1:10" ht="12.75">
      <c r="A13" s="1"/>
      <c r="B13" s="2"/>
      <c r="C13" s="2"/>
      <c r="D13" s="4" t="s">
        <v>48</v>
      </c>
      <c r="E13" s="3" t="s">
        <v>36</v>
      </c>
      <c r="F13" s="3" t="s">
        <v>57</v>
      </c>
      <c r="G13" s="3" t="s">
        <v>72</v>
      </c>
      <c r="H13" s="3" t="s">
        <v>72</v>
      </c>
      <c r="I13" s="9" t="s">
        <v>44</v>
      </c>
      <c r="J13" s="10" t="s">
        <v>74</v>
      </c>
    </row>
    <row r="14" spans="1:10" ht="12.75">
      <c r="A14" s="1"/>
      <c r="B14" s="2"/>
      <c r="C14" s="2"/>
      <c r="D14" s="4"/>
      <c r="E14" s="2"/>
      <c r="F14" s="3" t="s">
        <v>48</v>
      </c>
      <c r="G14" s="3" t="s">
        <v>28</v>
      </c>
      <c r="H14" s="3" t="s">
        <v>28</v>
      </c>
      <c r="I14" s="9" t="s">
        <v>57</v>
      </c>
      <c r="J14" s="10" t="s">
        <v>0</v>
      </c>
    </row>
    <row r="15" spans="1:10" ht="12.75">
      <c r="A15" s="1"/>
      <c r="B15" s="2"/>
      <c r="C15" s="2"/>
      <c r="D15" s="4"/>
      <c r="E15" s="2"/>
      <c r="F15" s="3"/>
      <c r="G15" s="3" t="s">
        <v>1</v>
      </c>
      <c r="H15" s="3" t="s">
        <v>1</v>
      </c>
      <c r="I15" s="9"/>
      <c r="J15" s="10"/>
    </row>
    <row r="16" spans="1:10" ht="12.75">
      <c r="A16" s="1"/>
      <c r="B16" s="2"/>
      <c r="C16" s="2"/>
      <c r="E16" s="2"/>
      <c r="F16" s="2"/>
      <c r="G16" s="3" t="s">
        <v>34</v>
      </c>
      <c r="H16" s="3" t="s">
        <v>55</v>
      </c>
      <c r="I16" s="5"/>
      <c r="J16" s="7"/>
    </row>
    <row r="17" spans="1:10" ht="12.75">
      <c r="A17" s="1"/>
      <c r="B17" s="2"/>
      <c r="C17" s="2"/>
      <c r="E17" s="2"/>
      <c r="F17" s="2"/>
      <c r="G17" s="2"/>
      <c r="H17" s="2"/>
      <c r="I17" s="5"/>
      <c r="J17" s="7"/>
    </row>
    <row r="18" spans="1:10" ht="12.75">
      <c r="A18" s="1">
        <v>1391</v>
      </c>
      <c r="B18" s="13"/>
      <c r="C18" s="13"/>
      <c r="D18" s="2">
        <v>134.03673653702876</v>
      </c>
      <c r="E18" s="2"/>
      <c r="F18" s="8">
        <v>9</v>
      </c>
      <c r="G18" s="2"/>
      <c r="H18" s="2"/>
      <c r="I18" s="5">
        <v>36</v>
      </c>
      <c r="J18" s="7"/>
    </row>
    <row r="19" spans="1:10" ht="12.75">
      <c r="A19" s="1">
        <v>1392</v>
      </c>
      <c r="B19" s="13"/>
      <c r="C19" s="13"/>
      <c r="D19" s="2">
        <v>113.61413083783263</v>
      </c>
      <c r="E19" s="2"/>
      <c r="F19" s="8">
        <v>9</v>
      </c>
      <c r="G19" s="2"/>
      <c r="H19" s="2"/>
      <c r="I19" s="5">
        <v>36</v>
      </c>
      <c r="J19" s="7"/>
    </row>
    <row r="20" spans="1:10" ht="12.75">
      <c r="A20" s="1">
        <v>1393</v>
      </c>
      <c r="B20" s="13">
        <v>3.2</v>
      </c>
      <c r="C20" s="13">
        <v>3.555555555555556</v>
      </c>
      <c r="D20" s="2">
        <v>99.65678820784771</v>
      </c>
      <c r="E20" s="2">
        <f aca="true" t="shared" si="0" ref="E20:E52">(C20*240)/D20</f>
        <v>8.56272160360608</v>
      </c>
      <c r="F20" s="8">
        <v>9</v>
      </c>
      <c r="G20" s="2">
        <f aca="true" t="shared" si="1" ref="G20:G51">(C20*240)/F20</f>
        <v>94.81481481481482</v>
      </c>
      <c r="H20" s="2">
        <v>94.81481481481482</v>
      </c>
      <c r="I20" s="5">
        <v>36</v>
      </c>
      <c r="J20" s="7">
        <f>I20/(B20*240)</f>
        <v>0.046875</v>
      </c>
    </row>
    <row r="21" spans="1:10" ht="12.75">
      <c r="A21" s="1">
        <v>1394</v>
      </c>
      <c r="B21" s="13">
        <v>3.3</v>
      </c>
      <c r="C21" s="13">
        <v>3.666666666666667</v>
      </c>
      <c r="D21" s="2">
        <v>110.84360991634762</v>
      </c>
      <c r="E21" s="2">
        <f t="shared" si="0"/>
        <v>7.93911350112222</v>
      </c>
      <c r="F21" s="8">
        <v>9</v>
      </c>
      <c r="G21" s="2">
        <f t="shared" si="1"/>
        <v>97.77777777777779</v>
      </c>
      <c r="H21" s="2">
        <v>97.77777777777779</v>
      </c>
      <c r="I21" s="5">
        <v>36</v>
      </c>
      <c r="J21" s="7">
        <f>I21/(B21*240)</f>
        <v>0.045454545454545456</v>
      </c>
    </row>
    <row r="22" spans="1:10" ht="12.75">
      <c r="A22" s="1">
        <v>1395</v>
      </c>
      <c r="B22" s="16">
        <v>3.22</v>
      </c>
      <c r="C22" s="13">
        <v>3.577777777777778</v>
      </c>
      <c r="D22" s="2">
        <v>100.76842853848294</v>
      </c>
      <c r="E22" s="2">
        <f t="shared" si="0"/>
        <v>8.52118743063207</v>
      </c>
      <c r="F22" s="8">
        <v>9</v>
      </c>
      <c r="G22" s="2">
        <f t="shared" si="1"/>
        <v>95.40740740740742</v>
      </c>
      <c r="H22" s="2">
        <v>95.40740740740742</v>
      </c>
      <c r="I22" s="5">
        <v>36</v>
      </c>
      <c r="J22" s="7"/>
    </row>
    <row r="23" spans="1:10" ht="12.75">
      <c r="A23" s="1">
        <v>1396</v>
      </c>
      <c r="B23" s="16">
        <v>3.14</v>
      </c>
      <c r="C23" s="13">
        <v>3.4888888888888894</v>
      </c>
      <c r="D23" s="2">
        <v>105.82029623351427</v>
      </c>
      <c r="E23" s="2">
        <f t="shared" si="0"/>
        <v>7.912785761680208</v>
      </c>
      <c r="F23" s="8">
        <v>9.25</v>
      </c>
      <c r="G23" s="2">
        <f t="shared" si="1"/>
        <v>90.52252252252254</v>
      </c>
      <c r="H23" s="2">
        <v>90.52252252252254</v>
      </c>
      <c r="I23" s="5">
        <v>36</v>
      </c>
      <c r="J23" s="7"/>
    </row>
    <row r="24" spans="1:10" ht="12.75">
      <c r="A24" s="1">
        <v>1397</v>
      </c>
      <c r="B24" s="16">
        <v>3.06</v>
      </c>
      <c r="C24" s="13">
        <v>3.4000000000000004</v>
      </c>
      <c r="D24" s="2">
        <v>128.54346202504368</v>
      </c>
      <c r="E24" s="2">
        <f t="shared" si="0"/>
        <v>6.348047478610944</v>
      </c>
      <c r="F24" s="8">
        <v>10</v>
      </c>
      <c r="G24" s="2">
        <f t="shared" si="1"/>
        <v>81.60000000000001</v>
      </c>
      <c r="H24" s="2">
        <v>81.60000000000001</v>
      </c>
      <c r="I24" s="5">
        <v>36</v>
      </c>
      <c r="J24" s="7"/>
    </row>
    <row r="25" spans="1:10" ht="12.75">
      <c r="A25" s="1">
        <v>1398</v>
      </c>
      <c r="B25" s="16">
        <v>2.98</v>
      </c>
      <c r="C25" s="13">
        <v>3.3111111111111113</v>
      </c>
      <c r="D25" s="2">
        <v>117.82276886967769</v>
      </c>
      <c r="E25" s="2">
        <f t="shared" si="0"/>
        <v>6.744593377750592</v>
      </c>
      <c r="F25" s="8">
        <v>10</v>
      </c>
      <c r="G25" s="2">
        <f t="shared" si="1"/>
        <v>79.46666666666667</v>
      </c>
      <c r="H25" s="2">
        <v>79.46666666666667</v>
      </c>
      <c r="I25" s="5">
        <v>36</v>
      </c>
      <c r="J25" s="7"/>
    </row>
    <row r="26" spans="1:10" ht="12.75">
      <c r="A26" s="1">
        <v>1399</v>
      </c>
      <c r="B26" s="13">
        <v>2.9</v>
      </c>
      <c r="C26" s="13">
        <v>3.2222222222222223</v>
      </c>
      <c r="D26" s="2">
        <v>104.02630045115387</v>
      </c>
      <c r="E26" s="2">
        <f t="shared" si="0"/>
        <v>7.434017455003664</v>
      </c>
      <c r="F26" s="8">
        <v>10</v>
      </c>
      <c r="G26" s="2">
        <f t="shared" si="1"/>
        <v>77.33333333333334</v>
      </c>
      <c r="H26" s="2">
        <v>77.33333333333334</v>
      </c>
      <c r="I26" s="5">
        <v>36</v>
      </c>
      <c r="J26" s="7">
        <f>I26/(B26*240)</f>
        <v>0.05172413793103448</v>
      </c>
    </row>
    <row r="27" spans="1:10" ht="12.75">
      <c r="A27" s="1">
        <v>1400</v>
      </c>
      <c r="B27" s="16">
        <v>2.9625</v>
      </c>
      <c r="C27" s="13">
        <v>3.2916666666666665</v>
      </c>
      <c r="D27" s="2">
        <v>110.8244755525504</v>
      </c>
      <c r="E27" s="2">
        <f t="shared" si="0"/>
        <v>7.12838924850495</v>
      </c>
      <c r="F27" s="8">
        <v>10</v>
      </c>
      <c r="G27" s="2">
        <f t="shared" si="1"/>
        <v>79</v>
      </c>
      <c r="H27" s="2">
        <v>79</v>
      </c>
      <c r="I27" s="5">
        <v>36</v>
      </c>
      <c r="J27" s="7"/>
    </row>
    <row r="28" spans="1:10" ht="12.75">
      <c r="A28" s="1">
        <v>1401</v>
      </c>
      <c r="B28" s="16">
        <v>3.025</v>
      </c>
      <c r="C28" s="13">
        <v>3.361111111111111</v>
      </c>
      <c r="D28" s="2">
        <v>113.34062607562055</v>
      </c>
      <c r="E28" s="2">
        <f t="shared" si="0"/>
        <v>7.117189083890016</v>
      </c>
      <c r="F28" s="8">
        <v>10</v>
      </c>
      <c r="G28" s="2">
        <f t="shared" si="1"/>
        <v>80.66666666666666</v>
      </c>
      <c r="H28" s="2">
        <v>80.66666666666666</v>
      </c>
      <c r="I28" s="5">
        <v>36</v>
      </c>
      <c r="J28" s="7"/>
    </row>
    <row r="29" spans="1:10" ht="12.75">
      <c r="A29" s="1">
        <v>1402</v>
      </c>
      <c r="B29" s="16">
        <v>3.0875</v>
      </c>
      <c r="C29" s="13">
        <v>3.430555555555556</v>
      </c>
      <c r="D29" s="2">
        <v>116.45551756744041</v>
      </c>
      <c r="E29" s="2">
        <f t="shared" si="0"/>
        <v>7.069938381034921</v>
      </c>
      <c r="F29" s="8">
        <v>10</v>
      </c>
      <c r="G29" s="2">
        <f t="shared" si="1"/>
        <v>82.33333333333334</v>
      </c>
      <c r="H29" s="2">
        <v>82.33333333333334</v>
      </c>
      <c r="I29" s="5">
        <v>36</v>
      </c>
      <c r="J29" s="7"/>
    </row>
    <row r="30" spans="1:10" ht="12.75">
      <c r="A30" s="1">
        <v>1403</v>
      </c>
      <c r="B30" s="13">
        <v>3.15</v>
      </c>
      <c r="C30" s="13">
        <v>3.5</v>
      </c>
      <c r="D30" s="2">
        <v>122.50677437786081</v>
      </c>
      <c r="E30" s="2">
        <f t="shared" si="0"/>
        <v>6.856763670955026</v>
      </c>
      <c r="F30" s="8">
        <v>10</v>
      </c>
      <c r="G30" s="2">
        <f t="shared" si="1"/>
        <v>84</v>
      </c>
      <c r="H30" s="2">
        <v>84</v>
      </c>
      <c r="I30" s="5">
        <v>36</v>
      </c>
      <c r="J30" s="7">
        <f>I30/(B30*240)</f>
        <v>0.047619047619047616</v>
      </c>
    </row>
    <row r="31" spans="1:10" ht="12.75">
      <c r="A31" s="1">
        <v>1404</v>
      </c>
      <c r="B31" s="13">
        <v>2.678</v>
      </c>
      <c r="C31" s="13">
        <v>2.9755555555555557</v>
      </c>
      <c r="D31" s="2">
        <v>102.945683438234</v>
      </c>
      <c r="E31" s="2">
        <f t="shared" si="0"/>
        <v>6.9369915229306685</v>
      </c>
      <c r="F31" s="8">
        <v>10</v>
      </c>
      <c r="G31" s="2">
        <f t="shared" si="1"/>
        <v>71.41333333333333</v>
      </c>
      <c r="H31" s="2">
        <v>71.41333333333333</v>
      </c>
      <c r="I31" s="5">
        <v>36</v>
      </c>
      <c r="J31" s="7">
        <f>I31/(B31*240)</f>
        <v>0.05601194921583271</v>
      </c>
    </row>
    <row r="32" spans="1:10" ht="12.75">
      <c r="A32" s="1">
        <v>1405</v>
      </c>
      <c r="B32" s="14">
        <v>2.689</v>
      </c>
      <c r="C32" s="13">
        <v>2.987777777777778</v>
      </c>
      <c r="D32" s="2">
        <v>103.79941403780646</v>
      </c>
      <c r="E32" s="2">
        <f t="shared" si="0"/>
        <v>6.908195709134661</v>
      </c>
      <c r="F32" s="8">
        <v>10</v>
      </c>
      <c r="G32" s="2">
        <f t="shared" si="1"/>
        <v>71.70666666666668</v>
      </c>
      <c r="H32" s="2">
        <v>71.70666666666668</v>
      </c>
      <c r="I32" s="5">
        <v>36</v>
      </c>
      <c r="J32" s="7"/>
    </row>
    <row r="33" spans="1:10" ht="12.75">
      <c r="A33" s="1">
        <v>1406</v>
      </c>
      <c r="B33" s="13">
        <v>2.7</v>
      </c>
      <c r="C33" s="13">
        <v>3.0000000000000004</v>
      </c>
      <c r="D33" s="2">
        <v>105.22613774922903</v>
      </c>
      <c r="E33" s="2">
        <f t="shared" si="0"/>
        <v>6.842406415370647</v>
      </c>
      <c r="F33" s="8">
        <v>10</v>
      </c>
      <c r="G33" s="2">
        <f t="shared" si="1"/>
        <v>72.00000000000001</v>
      </c>
      <c r="H33" s="2">
        <v>72.00000000000001</v>
      </c>
      <c r="I33" s="5">
        <v>36</v>
      </c>
      <c r="J33" s="7">
        <f aca="true" t="shared" si="2" ref="J33:J39">I33/(B33*240)</f>
        <v>0.05555555555555555</v>
      </c>
    </row>
    <row r="34" spans="1:10" ht="12.75">
      <c r="A34" s="1">
        <v>1407</v>
      </c>
      <c r="B34" s="13">
        <v>3.094</v>
      </c>
      <c r="C34" s="13">
        <v>3.437777777777778</v>
      </c>
      <c r="D34" s="2">
        <v>124.27695169106019</v>
      </c>
      <c r="E34" s="2">
        <f t="shared" si="0"/>
        <v>6.638935502036598</v>
      </c>
      <c r="F34" s="8">
        <v>10</v>
      </c>
      <c r="G34" s="2">
        <f t="shared" si="1"/>
        <v>82.50666666666667</v>
      </c>
      <c r="H34" s="2">
        <v>82.50666666666667</v>
      </c>
      <c r="I34" s="5">
        <v>36</v>
      </c>
      <c r="J34" s="7">
        <f t="shared" si="2"/>
        <v>0.04848093083387201</v>
      </c>
    </row>
    <row r="35" spans="1:10" ht="12.75">
      <c r="A35" s="1">
        <v>1408</v>
      </c>
      <c r="B35" s="13">
        <v>3.262</v>
      </c>
      <c r="C35" s="13">
        <v>3.624444444444445</v>
      </c>
      <c r="D35" s="2">
        <v>133.16991306553587</v>
      </c>
      <c r="E35" s="2">
        <f t="shared" si="0"/>
        <v>6.532005966231923</v>
      </c>
      <c r="F35" s="8">
        <v>10</v>
      </c>
      <c r="G35" s="2">
        <f t="shared" si="1"/>
        <v>86.98666666666668</v>
      </c>
      <c r="H35" s="2">
        <v>86.98666666666668</v>
      </c>
      <c r="I35" s="5">
        <v>36</v>
      </c>
      <c r="J35" s="7">
        <f t="shared" si="2"/>
        <v>0.04598405885959534</v>
      </c>
    </row>
    <row r="36" spans="1:10" ht="12.75">
      <c r="A36" s="1">
        <v>1409</v>
      </c>
      <c r="B36" s="13">
        <v>3.262</v>
      </c>
      <c r="C36" s="13">
        <v>3.624444444444445</v>
      </c>
      <c r="D36" s="2">
        <v>166.5337650785886</v>
      </c>
      <c r="E36" s="2">
        <f t="shared" si="0"/>
        <v>5.223365161150172</v>
      </c>
      <c r="F36" s="8">
        <v>10</v>
      </c>
      <c r="G36" s="2">
        <f t="shared" si="1"/>
        <v>86.98666666666668</v>
      </c>
      <c r="H36" s="2">
        <v>86.98666666666668</v>
      </c>
      <c r="I36" s="5">
        <v>36</v>
      </c>
      <c r="J36" s="7">
        <f t="shared" si="2"/>
        <v>0.04598405885959534</v>
      </c>
    </row>
    <row r="37" spans="1:10" ht="12.75">
      <c r="A37" s="1">
        <v>1410</v>
      </c>
      <c r="B37" s="13">
        <v>3.262</v>
      </c>
      <c r="C37" s="13">
        <v>3.624444444444445</v>
      </c>
      <c r="D37" s="2">
        <v>135.48813564126777</v>
      </c>
      <c r="E37" s="2">
        <f t="shared" si="0"/>
        <v>6.420242352214622</v>
      </c>
      <c r="F37" s="8">
        <v>10</v>
      </c>
      <c r="G37" s="2">
        <f t="shared" si="1"/>
        <v>86.98666666666668</v>
      </c>
      <c r="H37" s="2">
        <v>86.98666666666668</v>
      </c>
      <c r="I37" s="5">
        <v>36</v>
      </c>
      <c r="J37" s="7">
        <f t="shared" si="2"/>
        <v>0.04598405885959534</v>
      </c>
    </row>
    <row r="38" spans="1:10" ht="12.75">
      <c r="A38" s="1">
        <v>1411</v>
      </c>
      <c r="B38" s="13">
        <v>2.9</v>
      </c>
      <c r="C38" s="13">
        <v>3.2222222222222223</v>
      </c>
      <c r="D38" s="2">
        <v>100.49181715096941</v>
      </c>
      <c r="E38" s="2">
        <f t="shared" si="0"/>
        <v>7.695485615227263</v>
      </c>
      <c r="F38" s="8">
        <v>10</v>
      </c>
      <c r="G38" s="2">
        <f t="shared" si="1"/>
        <v>77.33333333333334</v>
      </c>
      <c r="H38" s="2">
        <v>77.33333333333334</v>
      </c>
      <c r="I38" s="5">
        <v>36</v>
      </c>
      <c r="J38" s="7">
        <f t="shared" si="2"/>
        <v>0.05172413793103448</v>
      </c>
    </row>
    <row r="39" spans="1:10" ht="12.75">
      <c r="A39" s="1">
        <v>1412</v>
      </c>
      <c r="B39" s="13">
        <v>3</v>
      </c>
      <c r="C39" s="13">
        <v>3.3333333333333335</v>
      </c>
      <c r="D39" s="2">
        <v>114.74312032278036</v>
      </c>
      <c r="E39" s="2">
        <f t="shared" si="0"/>
        <v>6.972095562239763</v>
      </c>
      <c r="F39" s="8">
        <v>10</v>
      </c>
      <c r="G39" s="2">
        <f t="shared" si="1"/>
        <v>80</v>
      </c>
      <c r="H39" s="2">
        <v>80</v>
      </c>
      <c r="I39" s="5">
        <v>36</v>
      </c>
      <c r="J39" s="7">
        <f t="shared" si="2"/>
        <v>0.05</v>
      </c>
    </row>
    <row r="40" spans="1:10" ht="12.75">
      <c r="A40" s="1">
        <v>1413</v>
      </c>
      <c r="B40" s="14">
        <v>3.1029999999999998</v>
      </c>
      <c r="C40" s="13">
        <v>3.4477777777777776</v>
      </c>
      <c r="D40" s="2">
        <v>126.84791120387106</v>
      </c>
      <c r="E40" s="2">
        <f t="shared" si="0"/>
        <v>6.523297536502237</v>
      </c>
      <c r="F40" s="8">
        <v>10</v>
      </c>
      <c r="G40" s="2">
        <f t="shared" si="1"/>
        <v>82.74666666666666</v>
      </c>
      <c r="H40" s="2">
        <v>82.74666666666666</v>
      </c>
      <c r="I40" s="5">
        <v>36</v>
      </c>
      <c r="J40" s="7"/>
    </row>
    <row r="41" spans="1:10" ht="12.75">
      <c r="A41" s="1">
        <v>1414</v>
      </c>
      <c r="B41" s="13">
        <v>3.206</v>
      </c>
      <c r="C41" s="13">
        <v>3.562222222222222</v>
      </c>
      <c r="D41" s="2">
        <v>124.88896785476801</v>
      </c>
      <c r="E41" s="2">
        <f t="shared" si="0"/>
        <v>6.845547273058784</v>
      </c>
      <c r="F41" s="8">
        <v>10</v>
      </c>
      <c r="G41" s="2">
        <f t="shared" si="1"/>
        <v>85.49333333333333</v>
      </c>
      <c r="H41" s="2">
        <v>85.49333333333333</v>
      </c>
      <c r="I41" s="5">
        <v>36</v>
      </c>
      <c r="J41" s="7">
        <f>I41/(B41*240)</f>
        <v>0.04678727386150967</v>
      </c>
    </row>
    <row r="42" spans="1:10" ht="12.75">
      <c r="A42" s="1">
        <v>1415</v>
      </c>
      <c r="B42" s="14">
        <v>3.1029999999999998</v>
      </c>
      <c r="C42" s="13">
        <v>3.4477777777777776</v>
      </c>
      <c r="D42" s="2">
        <v>134.87980791884752</v>
      </c>
      <c r="E42" s="2">
        <f t="shared" si="0"/>
        <v>6.134844640085227</v>
      </c>
      <c r="F42" s="8">
        <v>10</v>
      </c>
      <c r="G42" s="2">
        <f t="shared" si="1"/>
        <v>82.74666666666666</v>
      </c>
      <c r="H42" s="2">
        <v>82.74666666666666</v>
      </c>
      <c r="I42" s="5">
        <v>36</v>
      </c>
      <c r="J42" s="7"/>
    </row>
    <row r="43" spans="1:10" ht="12.75">
      <c r="A43" s="1">
        <v>1416</v>
      </c>
      <c r="B43" s="13">
        <v>3</v>
      </c>
      <c r="C43" s="13">
        <v>3.3333333333333335</v>
      </c>
      <c r="D43" s="2">
        <v>150.18474408099667</v>
      </c>
      <c r="E43" s="2">
        <f t="shared" si="0"/>
        <v>5.326772735109161</v>
      </c>
      <c r="F43" s="8">
        <v>10</v>
      </c>
      <c r="G43" s="2">
        <f t="shared" si="1"/>
        <v>80</v>
      </c>
      <c r="H43" s="2">
        <v>80</v>
      </c>
      <c r="I43" s="5">
        <v>36</v>
      </c>
      <c r="J43" s="7">
        <f>I43/(B43*240)</f>
        <v>0.05</v>
      </c>
    </row>
    <row r="44" spans="1:10" ht="12.75">
      <c r="A44" s="1">
        <v>1417</v>
      </c>
      <c r="B44" s="13">
        <v>3.206</v>
      </c>
      <c r="C44" s="13">
        <v>3.562222222222222</v>
      </c>
      <c r="D44" s="2">
        <v>168.55457236818555</v>
      </c>
      <c r="E44" s="2">
        <f t="shared" si="0"/>
        <v>5.072145604367484</v>
      </c>
      <c r="F44" s="8">
        <v>10</v>
      </c>
      <c r="G44" s="2">
        <f t="shared" si="1"/>
        <v>85.49333333333333</v>
      </c>
      <c r="H44" s="2">
        <v>85.49333333333333</v>
      </c>
      <c r="I44" s="5">
        <v>36</v>
      </c>
      <c r="J44" s="7">
        <f>I44/(B44*240)</f>
        <v>0.04678727386150967</v>
      </c>
    </row>
    <row r="45" spans="1:10" ht="12.75">
      <c r="A45" s="1">
        <v>1418</v>
      </c>
      <c r="B45" s="14">
        <v>3.122</v>
      </c>
      <c r="C45" s="13">
        <v>3.468888888888889</v>
      </c>
      <c r="D45" s="2">
        <v>116.49321932415666</v>
      </c>
      <c r="E45" s="2">
        <f t="shared" si="0"/>
        <v>7.14662482643481</v>
      </c>
      <c r="F45" s="8">
        <v>10</v>
      </c>
      <c r="G45" s="2">
        <f t="shared" si="1"/>
        <v>83.25333333333333</v>
      </c>
      <c r="H45" s="2">
        <v>83.25333333333333</v>
      </c>
      <c r="I45" s="5">
        <v>36</v>
      </c>
      <c r="J45" s="7"/>
    </row>
    <row r="46" spans="1:10" ht="12.75">
      <c r="A46" s="1">
        <v>1419</v>
      </c>
      <c r="B46" s="13">
        <v>3.038</v>
      </c>
      <c r="C46" s="13">
        <v>3.3755555555555556</v>
      </c>
      <c r="D46" s="2">
        <v>118.93223589868961</v>
      </c>
      <c r="E46" s="2">
        <f t="shared" si="0"/>
        <v>6.811722046690786</v>
      </c>
      <c r="F46" s="8">
        <v>10</v>
      </c>
      <c r="G46" s="2">
        <f t="shared" si="1"/>
        <v>81.01333333333334</v>
      </c>
      <c r="H46" s="2">
        <v>81.01333333333334</v>
      </c>
      <c r="I46" s="5">
        <v>36</v>
      </c>
      <c r="J46" s="7">
        <f aca="true" t="shared" si="3" ref="J46:J51">I46/(B46*240)</f>
        <v>0.04937458854509546</v>
      </c>
    </row>
    <row r="47" spans="1:10" ht="12.75">
      <c r="A47" s="1">
        <v>1420</v>
      </c>
      <c r="B47" s="13">
        <v>3.488</v>
      </c>
      <c r="C47" s="13">
        <v>3.8755555555555556</v>
      </c>
      <c r="D47" s="2">
        <v>123.91740843146526</v>
      </c>
      <c r="E47" s="2">
        <f t="shared" si="0"/>
        <v>7.5060747727609245</v>
      </c>
      <c r="F47" s="8">
        <v>10</v>
      </c>
      <c r="G47" s="2">
        <f t="shared" si="1"/>
        <v>93.01333333333334</v>
      </c>
      <c r="H47" s="2">
        <v>93.01333333333334</v>
      </c>
      <c r="I47" s="5">
        <v>36</v>
      </c>
      <c r="J47" s="7">
        <f t="shared" si="3"/>
        <v>0.0430045871559633</v>
      </c>
    </row>
    <row r="48" spans="1:10" ht="12.75">
      <c r="A48" s="1">
        <v>1421</v>
      </c>
      <c r="B48" s="13">
        <v>2.7</v>
      </c>
      <c r="C48" s="13">
        <v>3.0000000000000004</v>
      </c>
      <c r="D48" s="2">
        <v>135.81550555981818</v>
      </c>
      <c r="E48" s="2">
        <f t="shared" si="0"/>
        <v>5.301309280057758</v>
      </c>
      <c r="F48" s="8">
        <v>10</v>
      </c>
      <c r="G48" s="2">
        <f t="shared" si="1"/>
        <v>72.00000000000001</v>
      </c>
      <c r="H48" s="2">
        <v>72.00000000000001</v>
      </c>
      <c r="I48" s="5">
        <v>36</v>
      </c>
      <c r="J48" s="7">
        <f t="shared" si="3"/>
        <v>0.05555555555555555</v>
      </c>
    </row>
    <row r="49" spans="1:10" ht="12.75">
      <c r="A49" s="1">
        <v>1422</v>
      </c>
      <c r="B49" s="13">
        <v>3.487</v>
      </c>
      <c r="C49" s="13">
        <v>3.874444444444445</v>
      </c>
      <c r="D49" s="2">
        <v>141.9659705361188</v>
      </c>
      <c r="E49" s="2">
        <f t="shared" si="0"/>
        <v>6.549926458820576</v>
      </c>
      <c r="F49" s="8">
        <v>10</v>
      </c>
      <c r="G49" s="2">
        <f t="shared" si="1"/>
        <v>92.98666666666668</v>
      </c>
      <c r="H49" s="2">
        <v>92.98666666666668</v>
      </c>
      <c r="I49" s="5">
        <v>36</v>
      </c>
      <c r="J49" s="7">
        <f t="shared" si="3"/>
        <v>0.04301691998852882</v>
      </c>
    </row>
    <row r="50" spans="1:10" ht="12.75">
      <c r="A50" s="1">
        <v>1423</v>
      </c>
      <c r="B50" s="13">
        <v>3.15</v>
      </c>
      <c r="C50" s="13">
        <v>3.5</v>
      </c>
      <c r="D50" s="2">
        <v>130.37934471787327</v>
      </c>
      <c r="E50" s="2">
        <f t="shared" si="0"/>
        <v>6.4427383173129815</v>
      </c>
      <c r="F50" s="8">
        <v>10</v>
      </c>
      <c r="G50" s="2">
        <f t="shared" si="1"/>
        <v>84</v>
      </c>
      <c r="H50" s="2">
        <v>84</v>
      </c>
      <c r="I50" s="5">
        <v>36</v>
      </c>
      <c r="J50" s="7">
        <f t="shared" si="3"/>
        <v>0.047619047619047616</v>
      </c>
    </row>
    <row r="51" spans="1:10" ht="12.75">
      <c r="A51" s="1">
        <v>1424</v>
      </c>
      <c r="B51" s="13">
        <v>3.15</v>
      </c>
      <c r="C51" s="13">
        <v>3.5</v>
      </c>
      <c r="D51" s="2">
        <v>149.8259829408522</v>
      </c>
      <c r="E51" s="2">
        <f t="shared" si="0"/>
        <v>5.6065041824662165</v>
      </c>
      <c r="F51" s="8">
        <v>10</v>
      </c>
      <c r="G51" s="2">
        <f t="shared" si="1"/>
        <v>84</v>
      </c>
      <c r="H51" s="2">
        <v>84</v>
      </c>
      <c r="I51" s="5">
        <v>36</v>
      </c>
      <c r="J51" s="7">
        <f t="shared" si="3"/>
        <v>0.047619047619047616</v>
      </c>
    </row>
    <row r="52" spans="1:10" ht="12.75">
      <c r="A52" s="1">
        <v>1425</v>
      </c>
      <c r="B52" s="16">
        <v>3.2626666666666666</v>
      </c>
      <c r="C52" s="13">
        <v>3.625185185185185</v>
      </c>
      <c r="D52" s="2">
        <v>150.41561335725828</v>
      </c>
      <c r="E52" s="2">
        <f t="shared" si="0"/>
        <v>5.784269498525836</v>
      </c>
      <c r="F52" s="8">
        <v>10</v>
      </c>
      <c r="G52" s="2">
        <f aca="true" t="shared" si="4" ref="G52:G83">(C52*240)/F52</f>
        <v>87.00444444444443</v>
      </c>
      <c r="H52" s="2">
        <v>87.00444444444443</v>
      </c>
      <c r="I52" s="5">
        <v>36</v>
      </c>
      <c r="J52" s="7"/>
    </row>
    <row r="53" spans="1:10" ht="12.75">
      <c r="A53" s="1">
        <v>1426</v>
      </c>
      <c r="B53" s="16">
        <v>3.3753333333333333</v>
      </c>
      <c r="C53" s="13">
        <v>3.7503703703703706</v>
      </c>
      <c r="D53" s="2">
        <v>135.54353787261374</v>
      </c>
      <c r="E53" s="2"/>
      <c r="F53" s="8">
        <v>10</v>
      </c>
      <c r="G53" s="2">
        <f t="shared" si="4"/>
        <v>90.00888888888889</v>
      </c>
      <c r="H53" s="2">
        <v>90.00888888888889</v>
      </c>
      <c r="I53" s="5">
        <v>36</v>
      </c>
      <c r="J53" s="7"/>
    </row>
    <row r="54" spans="1:10" ht="12.75">
      <c r="A54" s="1">
        <v>1427</v>
      </c>
      <c r="B54" s="13">
        <v>3.488</v>
      </c>
      <c r="C54" s="13">
        <v>3.8755555555555556</v>
      </c>
      <c r="D54" s="2">
        <v>146.89505098676736</v>
      </c>
      <c r="E54" s="2">
        <f aca="true" t="shared" si="5" ref="E54:E79">(C54*240)/D54</f>
        <v>6.331958272829231</v>
      </c>
      <c r="F54" s="8">
        <v>10</v>
      </c>
      <c r="G54" s="2">
        <f t="shared" si="4"/>
        <v>93.01333333333334</v>
      </c>
      <c r="H54" s="2">
        <v>93.01333333333334</v>
      </c>
      <c r="I54" s="5">
        <v>36</v>
      </c>
      <c r="J54" s="7">
        <f aca="true" t="shared" si="6" ref="J54:J59">I54/(B54*240)</f>
        <v>0.0430045871559633</v>
      </c>
    </row>
    <row r="55" spans="1:10" ht="12.75">
      <c r="A55" s="1">
        <v>1428</v>
      </c>
      <c r="B55" s="13">
        <v>3.488</v>
      </c>
      <c r="C55" s="13">
        <v>3.8755555555555556</v>
      </c>
      <c r="D55" s="2">
        <v>141.85073693149846</v>
      </c>
      <c r="E55" s="2">
        <f t="shared" si="5"/>
        <v>6.557127255408667</v>
      </c>
      <c r="F55" s="8">
        <v>10</v>
      </c>
      <c r="G55" s="2">
        <f t="shared" si="4"/>
        <v>93.01333333333334</v>
      </c>
      <c r="H55" s="2">
        <v>93.01333333333334</v>
      </c>
      <c r="I55" s="5">
        <v>36</v>
      </c>
      <c r="J55" s="7">
        <f t="shared" si="6"/>
        <v>0.0430045871559633</v>
      </c>
    </row>
    <row r="56" spans="1:10" ht="12.75">
      <c r="A56" s="1">
        <v>1429</v>
      </c>
      <c r="B56" s="13">
        <v>3.6</v>
      </c>
      <c r="C56" s="13">
        <v>4</v>
      </c>
      <c r="D56" s="2">
        <v>160.47514230993036</v>
      </c>
      <c r="E56" s="2">
        <f t="shared" si="5"/>
        <v>5.982234919261973</v>
      </c>
      <c r="F56" s="8">
        <v>10</v>
      </c>
      <c r="G56" s="2">
        <f t="shared" si="4"/>
        <v>96</v>
      </c>
      <c r="H56" s="2">
        <v>96</v>
      </c>
      <c r="I56" s="5">
        <v>44</v>
      </c>
      <c r="J56" s="7">
        <f t="shared" si="6"/>
        <v>0.05092592592592592</v>
      </c>
    </row>
    <row r="57" spans="1:10" ht="12.75">
      <c r="A57" s="1">
        <v>1430</v>
      </c>
      <c r="B57" s="13">
        <v>3.6</v>
      </c>
      <c r="C57" s="13">
        <v>4</v>
      </c>
      <c r="D57" s="2">
        <v>158.941416078996</v>
      </c>
      <c r="E57" s="2">
        <f t="shared" si="5"/>
        <v>6.039961286886151</v>
      </c>
      <c r="F57" s="8">
        <v>10</v>
      </c>
      <c r="G57" s="2">
        <f t="shared" si="4"/>
        <v>96</v>
      </c>
      <c r="H57" s="2">
        <v>96</v>
      </c>
      <c r="I57" s="5">
        <v>44</v>
      </c>
      <c r="J57" s="7">
        <f t="shared" si="6"/>
        <v>0.05092592592592592</v>
      </c>
    </row>
    <row r="58" spans="1:10" ht="12.75">
      <c r="A58" s="1">
        <v>1431</v>
      </c>
      <c r="B58" s="13">
        <v>3.825</v>
      </c>
      <c r="C58" s="13">
        <v>4.25</v>
      </c>
      <c r="D58" s="2">
        <v>155.79613938073808</v>
      </c>
      <c r="E58" s="2">
        <f t="shared" si="5"/>
        <v>6.547017172917881</v>
      </c>
      <c r="F58" s="8">
        <v>10</v>
      </c>
      <c r="G58" s="2">
        <f t="shared" si="4"/>
        <v>102</v>
      </c>
      <c r="H58" s="2">
        <v>102</v>
      </c>
      <c r="I58" s="5">
        <v>44</v>
      </c>
      <c r="J58" s="7">
        <f t="shared" si="6"/>
        <v>0.04793028322440087</v>
      </c>
    </row>
    <row r="59" spans="1:10" ht="12.75">
      <c r="A59" s="1">
        <v>1432</v>
      </c>
      <c r="B59" s="13">
        <v>4.05</v>
      </c>
      <c r="C59" s="13">
        <v>4.5</v>
      </c>
      <c r="D59" s="2">
        <v>147.57633950277787</v>
      </c>
      <c r="E59" s="2">
        <f t="shared" si="5"/>
        <v>7.318246296383242</v>
      </c>
      <c r="F59" s="8">
        <v>11</v>
      </c>
      <c r="G59" s="2">
        <f t="shared" si="4"/>
        <v>98.18181818181819</v>
      </c>
      <c r="H59" s="2">
        <v>98.18181818181819</v>
      </c>
      <c r="I59" s="5">
        <v>44</v>
      </c>
      <c r="J59" s="7">
        <f t="shared" si="6"/>
        <v>0.04526748971193416</v>
      </c>
    </row>
    <row r="60" spans="1:10" ht="12.75">
      <c r="A60" s="1">
        <v>1433</v>
      </c>
      <c r="B60" s="14">
        <v>3.825</v>
      </c>
      <c r="C60" s="13">
        <v>4.25</v>
      </c>
      <c r="D60" s="2">
        <v>175.8156251942706</v>
      </c>
      <c r="E60" s="2">
        <f t="shared" si="5"/>
        <v>5.8015321384145055</v>
      </c>
      <c r="F60" s="8">
        <v>11</v>
      </c>
      <c r="G60" s="2">
        <f t="shared" si="4"/>
        <v>92.72727272727273</v>
      </c>
      <c r="H60" s="2">
        <v>92.72727272727273</v>
      </c>
      <c r="I60" s="5">
        <v>36</v>
      </c>
      <c r="J60" s="7"/>
    </row>
    <row r="61" spans="1:10" ht="12.75">
      <c r="A61" s="1">
        <v>1434</v>
      </c>
      <c r="B61" s="13">
        <v>3.6</v>
      </c>
      <c r="C61" s="13">
        <v>4</v>
      </c>
      <c r="D61" s="2">
        <v>164.2996928098956</v>
      </c>
      <c r="E61" s="2">
        <f t="shared" si="5"/>
        <v>5.842981101071056</v>
      </c>
      <c r="F61" s="8">
        <v>11</v>
      </c>
      <c r="G61" s="2">
        <f t="shared" si="4"/>
        <v>87.27272727272727</v>
      </c>
      <c r="H61" s="2">
        <v>87.27272727272727</v>
      </c>
      <c r="I61" s="5">
        <v>40</v>
      </c>
      <c r="J61" s="7">
        <f>I61/(B61*240)</f>
        <v>0.046296296296296294</v>
      </c>
    </row>
    <row r="62" spans="1:10" ht="12.75">
      <c r="A62" s="1">
        <v>1435</v>
      </c>
      <c r="B62" s="13">
        <v>3.6</v>
      </c>
      <c r="C62" s="13">
        <v>4</v>
      </c>
      <c r="D62" s="2">
        <v>136.4562031417458</v>
      </c>
      <c r="E62" s="2">
        <f t="shared" si="5"/>
        <v>7.0352243276385655</v>
      </c>
      <c r="F62" s="8">
        <v>11</v>
      </c>
      <c r="G62" s="2">
        <f t="shared" si="4"/>
        <v>87.27272727272727</v>
      </c>
      <c r="H62" s="2">
        <v>87.27272727272727</v>
      </c>
      <c r="I62" s="5">
        <v>40</v>
      </c>
      <c r="J62" s="7">
        <f>I62/(B62*240)</f>
        <v>0.046296296296296294</v>
      </c>
    </row>
    <row r="63" spans="1:10" ht="12.75">
      <c r="A63" s="1">
        <v>1436</v>
      </c>
      <c r="B63" s="16">
        <v>3.4875</v>
      </c>
      <c r="C63" s="13">
        <v>3.875</v>
      </c>
      <c r="D63" s="2">
        <v>122.22453033222847</v>
      </c>
      <c r="E63" s="2">
        <f t="shared" si="5"/>
        <v>7.608947217650099</v>
      </c>
      <c r="F63" s="8">
        <v>11</v>
      </c>
      <c r="G63" s="2">
        <f t="shared" si="4"/>
        <v>84.54545454545455</v>
      </c>
      <c r="H63" s="2">
        <v>84.54545454545455</v>
      </c>
      <c r="I63" s="5">
        <v>40</v>
      </c>
      <c r="J63" s="7"/>
    </row>
    <row r="64" spans="1:10" ht="12.75">
      <c r="A64" s="1">
        <v>1437</v>
      </c>
      <c r="B64" s="16">
        <v>3.375</v>
      </c>
      <c r="C64" s="13">
        <v>3.75</v>
      </c>
      <c r="D64" s="2">
        <v>140.25909919611</v>
      </c>
      <c r="E64" s="2">
        <f t="shared" si="5"/>
        <v>6.4166959944725</v>
      </c>
      <c r="F64" s="8">
        <v>11</v>
      </c>
      <c r="G64" s="2">
        <f t="shared" si="4"/>
        <v>81.81818181818181</v>
      </c>
      <c r="H64" s="2">
        <v>81.81818181818181</v>
      </c>
      <c r="I64" s="5">
        <v>40</v>
      </c>
      <c r="J64" s="7"/>
    </row>
    <row r="65" spans="1:10" ht="12.75">
      <c r="A65" s="1">
        <v>1438</v>
      </c>
      <c r="B65" s="16">
        <v>3.2625</v>
      </c>
      <c r="C65" s="13">
        <v>3.6250000000000004</v>
      </c>
      <c r="D65" s="2">
        <v>234.97399721561067</v>
      </c>
      <c r="E65" s="2">
        <f t="shared" si="5"/>
        <v>3.7025373458736097</v>
      </c>
      <c r="F65" s="8">
        <v>11</v>
      </c>
      <c r="G65" s="2">
        <f t="shared" si="4"/>
        <v>79.09090909090911</v>
      </c>
      <c r="H65" s="2">
        <v>79.09090909090911</v>
      </c>
      <c r="I65" s="5">
        <v>40</v>
      </c>
      <c r="J65" s="7"/>
    </row>
    <row r="66" spans="1:10" ht="12.75">
      <c r="A66" s="1">
        <v>1439</v>
      </c>
      <c r="B66" s="13">
        <v>3.15</v>
      </c>
      <c r="C66" s="13">
        <v>3.5</v>
      </c>
      <c r="D66" s="2">
        <v>241.33689209334904</v>
      </c>
      <c r="E66" s="2">
        <f t="shared" si="5"/>
        <v>3.4806116574795714</v>
      </c>
      <c r="F66" s="8">
        <v>11</v>
      </c>
      <c r="G66" s="2">
        <f t="shared" si="4"/>
        <v>76.36363636363636</v>
      </c>
      <c r="H66" s="2">
        <v>76.36363636363636</v>
      </c>
      <c r="I66" s="5">
        <v>40</v>
      </c>
      <c r="J66" s="7">
        <f>I66/(B66*240)</f>
        <v>0.05291005291005291</v>
      </c>
    </row>
    <row r="67" spans="1:10" ht="12.75">
      <c r="A67" s="1">
        <v>1440</v>
      </c>
      <c r="B67" s="16">
        <v>3.4876666666666667</v>
      </c>
      <c r="C67" s="13">
        <v>3.8751851851851855</v>
      </c>
      <c r="D67" s="2">
        <v>146.3171259728302</v>
      </c>
      <c r="E67" s="2">
        <f t="shared" si="5"/>
        <v>6.356360803704861</v>
      </c>
      <c r="F67" s="8">
        <v>11</v>
      </c>
      <c r="G67" s="2">
        <f t="shared" si="4"/>
        <v>84.54949494949496</v>
      </c>
      <c r="H67" s="2">
        <v>84.54949494949496</v>
      </c>
      <c r="I67" s="5">
        <v>40</v>
      </c>
      <c r="J67" s="7"/>
    </row>
    <row r="68" spans="1:10" ht="12.75">
      <c r="A68" s="1">
        <v>1441</v>
      </c>
      <c r="B68" s="16">
        <v>3.8253333333333335</v>
      </c>
      <c r="C68" s="13">
        <v>4.250370370370371</v>
      </c>
      <c r="D68" s="2">
        <v>156.0399824487459</v>
      </c>
      <c r="E68" s="2">
        <f t="shared" si="5"/>
        <v>6.537355829451951</v>
      </c>
      <c r="F68" s="8">
        <v>11</v>
      </c>
      <c r="G68" s="2">
        <f t="shared" si="4"/>
        <v>92.73535353535355</v>
      </c>
      <c r="H68" s="2">
        <v>92.73535353535355</v>
      </c>
      <c r="I68" s="5">
        <v>40</v>
      </c>
      <c r="J68" s="7"/>
    </row>
    <row r="69" spans="1:10" ht="12.75">
      <c r="A69" s="1">
        <v>1442</v>
      </c>
      <c r="B69" s="13">
        <v>4.163</v>
      </c>
      <c r="C69" s="13">
        <v>4.625555555555556</v>
      </c>
      <c r="D69" s="2">
        <v>136.24002889671675</v>
      </c>
      <c r="E69" s="2">
        <f t="shared" si="5"/>
        <v>8.148363901000954</v>
      </c>
      <c r="F69" s="8">
        <v>11</v>
      </c>
      <c r="G69" s="2">
        <f t="shared" si="4"/>
        <v>100.92121212121214</v>
      </c>
      <c r="H69" s="2">
        <v>100.92121212121214</v>
      </c>
      <c r="I69" s="5">
        <v>40</v>
      </c>
      <c r="J69" s="7">
        <f>I69/(B69*240)</f>
        <v>0.040035231003282885</v>
      </c>
    </row>
    <row r="70" spans="1:10" ht="12.75">
      <c r="A70" s="1">
        <v>1443</v>
      </c>
      <c r="B70" s="13">
        <v>3.55</v>
      </c>
      <c r="C70" s="13">
        <v>3.944444444444445</v>
      </c>
      <c r="D70" s="2">
        <v>178.2136085333023</v>
      </c>
      <c r="E70" s="2">
        <f t="shared" si="5"/>
        <v>5.311977432350604</v>
      </c>
      <c r="F70" s="8">
        <v>11</v>
      </c>
      <c r="G70" s="2">
        <f t="shared" si="4"/>
        <v>86.06060606060608</v>
      </c>
      <c r="H70" s="2">
        <v>86.06060606060608</v>
      </c>
      <c r="I70" s="5">
        <v>40</v>
      </c>
      <c r="J70" s="7">
        <f>I70/(B70*240)</f>
        <v>0.046948356807511735</v>
      </c>
    </row>
    <row r="71" spans="1:10" ht="12.75">
      <c r="A71" s="1">
        <v>1444</v>
      </c>
      <c r="B71" s="14">
        <v>3.6595000000000004</v>
      </c>
      <c r="C71" s="13">
        <v>4.066111111111112</v>
      </c>
      <c r="D71" s="2">
        <v>126.46670061230824</v>
      </c>
      <c r="E71" s="2">
        <f t="shared" si="5"/>
        <v>7.716392235599223</v>
      </c>
      <c r="F71" s="8">
        <v>11</v>
      </c>
      <c r="G71" s="2">
        <f t="shared" si="4"/>
        <v>88.71515151515153</v>
      </c>
      <c r="H71" s="2">
        <v>88.71515151515153</v>
      </c>
      <c r="I71" s="5">
        <v>40</v>
      </c>
      <c r="J71" s="7"/>
    </row>
    <row r="72" spans="1:10" ht="12.75">
      <c r="A72" s="1">
        <v>1445</v>
      </c>
      <c r="B72" s="13">
        <v>3.769</v>
      </c>
      <c r="C72" s="13">
        <v>4.187777777777778</v>
      </c>
      <c r="D72" s="2">
        <v>119.79014782846693</v>
      </c>
      <c r="E72" s="2">
        <f t="shared" si="5"/>
        <v>8.390228118808805</v>
      </c>
      <c r="F72" s="8">
        <v>11</v>
      </c>
      <c r="G72" s="2">
        <f t="shared" si="4"/>
        <v>91.36969696969697</v>
      </c>
      <c r="H72" s="2">
        <v>91.36969696969697</v>
      </c>
      <c r="I72" s="5">
        <v>40</v>
      </c>
      <c r="J72" s="7">
        <f>I72/(B72*240)</f>
        <v>0.04422039444591846</v>
      </c>
    </row>
    <row r="73" spans="1:10" ht="12.75">
      <c r="A73" s="1">
        <v>1446</v>
      </c>
      <c r="B73" s="14">
        <v>3.6345</v>
      </c>
      <c r="C73" s="13">
        <v>4.038333333333334</v>
      </c>
      <c r="D73" s="2">
        <v>144.77477980809437</v>
      </c>
      <c r="E73" s="2">
        <f t="shared" si="5"/>
        <v>6.694536170489911</v>
      </c>
      <c r="F73" s="8">
        <v>11</v>
      </c>
      <c r="G73" s="2">
        <f t="shared" si="4"/>
        <v>88.10909090909092</v>
      </c>
      <c r="H73" s="2">
        <v>88.10909090909092</v>
      </c>
      <c r="I73" s="5">
        <v>40</v>
      </c>
      <c r="J73" s="7"/>
    </row>
    <row r="74" spans="1:10" ht="12.75">
      <c r="A74" s="1">
        <v>1447</v>
      </c>
      <c r="B74" s="13">
        <v>3.5</v>
      </c>
      <c r="C74" s="13">
        <v>3.8888888888888893</v>
      </c>
      <c r="D74" s="2">
        <v>160.24118480939688</v>
      </c>
      <c r="E74" s="2">
        <f t="shared" si="5"/>
        <v>5.8245533721153615</v>
      </c>
      <c r="F74" s="8">
        <v>11</v>
      </c>
      <c r="G74" s="2">
        <f t="shared" si="4"/>
        <v>84.84848484848486</v>
      </c>
      <c r="H74" s="2">
        <v>84.84848484848486</v>
      </c>
      <c r="I74" s="5">
        <v>40</v>
      </c>
      <c r="J74" s="7">
        <f>I74/(B74*240)</f>
        <v>0.047619047619047616</v>
      </c>
    </row>
    <row r="75" spans="1:10" ht="12.75">
      <c r="A75" s="1">
        <v>1448</v>
      </c>
      <c r="B75" s="16">
        <v>3.52</v>
      </c>
      <c r="C75" s="13">
        <v>3.9111111111111114</v>
      </c>
      <c r="D75" s="2">
        <v>142.05583153457567</v>
      </c>
      <c r="E75" s="2">
        <f t="shared" si="5"/>
        <v>6.607730612158643</v>
      </c>
      <c r="F75" s="8">
        <v>11</v>
      </c>
      <c r="G75" s="2">
        <f t="shared" si="4"/>
        <v>85.33333333333334</v>
      </c>
      <c r="H75" s="2">
        <v>85.33333333333334</v>
      </c>
      <c r="I75" s="5">
        <v>40</v>
      </c>
      <c r="J75" s="7"/>
    </row>
    <row r="76" spans="1:10" ht="12.75">
      <c r="A76" s="1">
        <v>1449</v>
      </c>
      <c r="B76" s="16">
        <v>3.536</v>
      </c>
      <c r="C76" s="13">
        <v>3.9288888888888893</v>
      </c>
      <c r="D76" s="2">
        <v>118.07247012375262</v>
      </c>
      <c r="E76" s="2">
        <f t="shared" si="5"/>
        <v>7.986055787136816</v>
      </c>
      <c r="F76" s="8">
        <v>11</v>
      </c>
      <c r="G76" s="2">
        <f t="shared" si="4"/>
        <v>85.72121212121213</v>
      </c>
      <c r="H76" s="2">
        <v>85.72121212121213</v>
      </c>
      <c r="I76" s="5">
        <v>40</v>
      </c>
      <c r="J76" s="7"/>
    </row>
    <row r="77" spans="1:10" ht="12.75">
      <c r="A77" s="1">
        <v>1450</v>
      </c>
      <c r="B77" s="16">
        <v>3.5488</v>
      </c>
      <c r="C77" s="13">
        <v>3.9431111111111115</v>
      </c>
      <c r="D77" s="2">
        <v>129.3778902503952</v>
      </c>
      <c r="E77" s="2">
        <f t="shared" si="5"/>
        <v>7.314593435053916</v>
      </c>
      <c r="F77" s="8">
        <v>11</v>
      </c>
      <c r="G77" s="2">
        <f t="shared" si="4"/>
        <v>86.03151515151517</v>
      </c>
      <c r="H77" s="2">
        <v>86.03151515151517</v>
      </c>
      <c r="I77" s="5">
        <v>40</v>
      </c>
      <c r="J77" s="7"/>
    </row>
    <row r="78" spans="1:10" ht="12.75">
      <c r="A78" s="1">
        <v>1451</v>
      </c>
      <c r="B78" s="16">
        <v>3.55904</v>
      </c>
      <c r="C78" s="13">
        <v>3.954488888888889</v>
      </c>
      <c r="D78" s="2">
        <v>124.4748412233696</v>
      </c>
      <c r="E78" s="2">
        <f t="shared" si="5"/>
        <v>7.624651889534994</v>
      </c>
      <c r="F78" s="8">
        <v>11</v>
      </c>
      <c r="G78" s="2">
        <f t="shared" si="4"/>
        <v>86.27975757575759</v>
      </c>
      <c r="H78" s="2">
        <v>86.27975757575759</v>
      </c>
      <c r="I78" s="5">
        <v>40</v>
      </c>
      <c r="J78" s="7"/>
    </row>
    <row r="79" spans="1:10" ht="12.75">
      <c r="A79" s="1">
        <v>1452</v>
      </c>
      <c r="B79" s="13">
        <v>3.6</v>
      </c>
      <c r="C79" s="13">
        <v>4</v>
      </c>
      <c r="D79" s="2">
        <v>121.49966247483695</v>
      </c>
      <c r="E79" s="2">
        <f t="shared" si="5"/>
        <v>7.9012565174723814</v>
      </c>
      <c r="F79" s="8">
        <v>11</v>
      </c>
      <c r="G79" s="2">
        <f t="shared" si="4"/>
        <v>87.27272727272727</v>
      </c>
      <c r="H79" s="2">
        <v>87.27272727272727</v>
      </c>
      <c r="I79" s="5">
        <v>40</v>
      </c>
      <c r="J79" s="7">
        <f>I79/(B79*240)</f>
        <v>0.046296296296296294</v>
      </c>
    </row>
    <row r="80" spans="1:10" ht="12.75">
      <c r="A80" s="1">
        <v>1453</v>
      </c>
      <c r="B80" s="13"/>
      <c r="C80" s="13"/>
      <c r="D80" s="2">
        <v>136.15620180206346</v>
      </c>
      <c r="E80" s="2"/>
      <c r="F80" s="8">
        <v>11</v>
      </c>
      <c r="G80" s="2"/>
      <c r="H80" s="2"/>
      <c r="I80" s="5">
        <v>40</v>
      </c>
      <c r="J80" s="7"/>
    </row>
    <row r="81" spans="1:10" ht="12.75">
      <c r="A81" s="1">
        <v>1454</v>
      </c>
      <c r="B81" s="13"/>
      <c r="C81" s="13"/>
      <c r="D81" s="2">
        <v>133.1610624010482</v>
      </c>
      <c r="E81" s="2"/>
      <c r="F81" s="8">
        <v>11</v>
      </c>
      <c r="G81" s="2"/>
      <c r="H81" s="2"/>
      <c r="I81" s="5">
        <v>40</v>
      </c>
      <c r="J81" s="7"/>
    </row>
    <row r="82" spans="1:10" ht="12.75">
      <c r="A82" s="1">
        <v>1455</v>
      </c>
      <c r="B82" s="13"/>
      <c r="C82" s="13"/>
      <c r="D82" s="2">
        <v>121.88046224271037</v>
      </c>
      <c r="E82" s="2"/>
      <c r="F82" s="8">
        <v>11</v>
      </c>
      <c r="G82" s="2"/>
      <c r="H82" s="2"/>
      <c r="I82" s="5">
        <v>40</v>
      </c>
      <c r="J82" s="7"/>
    </row>
    <row r="83" spans="1:10" ht="12.75">
      <c r="A83" s="1">
        <v>1456</v>
      </c>
      <c r="B83" s="13"/>
      <c r="C83" s="13"/>
      <c r="D83" s="2">
        <v>149.4442306600361</v>
      </c>
      <c r="E83" s="2"/>
      <c r="F83" s="8">
        <v>11</v>
      </c>
      <c r="G83" s="2"/>
      <c r="H83" s="2"/>
      <c r="I83" s="5">
        <v>40</v>
      </c>
      <c r="J83" s="7"/>
    </row>
    <row r="84" spans="1:10" ht="12.75">
      <c r="A84" s="1">
        <v>1457</v>
      </c>
      <c r="B84" s="13"/>
      <c r="C84" s="13"/>
      <c r="D84" s="2">
        <v>164.20550654761155</v>
      </c>
      <c r="E84" s="2"/>
      <c r="F84" s="8">
        <v>11</v>
      </c>
      <c r="G84" s="2"/>
      <c r="H84" s="2"/>
      <c r="I84" s="5">
        <v>40</v>
      </c>
      <c r="J84" s="7"/>
    </row>
    <row r="85" spans="1:10" ht="12.75">
      <c r="A85" s="1">
        <v>1458</v>
      </c>
      <c r="B85" s="13"/>
      <c r="C85" s="13"/>
      <c r="D85" s="2">
        <v>150.72311723243132</v>
      </c>
      <c r="E85" s="2"/>
      <c r="F85" s="8">
        <v>11</v>
      </c>
      <c r="G85" s="2"/>
      <c r="H85" s="2"/>
      <c r="I85" s="5">
        <v>40</v>
      </c>
      <c r="J85" s="7"/>
    </row>
    <row r="86" spans="1:10" ht="12.75">
      <c r="A86" s="1">
        <v>1459</v>
      </c>
      <c r="B86" s="13"/>
      <c r="C86" s="13"/>
      <c r="D86" s="2">
        <v>132.54223891868745</v>
      </c>
      <c r="E86" s="2"/>
      <c r="F86" s="8">
        <v>11</v>
      </c>
      <c r="G86" s="2"/>
      <c r="H86" s="2"/>
      <c r="I86" s="5">
        <v>40</v>
      </c>
      <c r="J86" s="7"/>
    </row>
    <row r="87" spans="1:10" ht="12.75">
      <c r="A87" s="1">
        <v>1460</v>
      </c>
      <c r="B87" s="13"/>
      <c r="C87" s="13"/>
      <c r="D87" s="2">
        <v>147.310117499698</v>
      </c>
      <c r="E87" s="2"/>
      <c r="F87" s="8">
        <v>11</v>
      </c>
      <c r="G87" s="2"/>
      <c r="H87" s="2"/>
      <c r="I87" s="5">
        <v>40</v>
      </c>
      <c r="J87" s="7"/>
    </row>
    <row r="88" spans="1:10" ht="12.75">
      <c r="A88" s="1">
        <v>1461</v>
      </c>
      <c r="B88" s="13"/>
      <c r="C88" s="13"/>
      <c r="D88" s="2">
        <v>125.65638094155167</v>
      </c>
      <c r="E88" s="2"/>
      <c r="F88" s="8">
        <v>11</v>
      </c>
      <c r="G88" s="2"/>
      <c r="H88" s="2"/>
      <c r="I88" s="5">
        <v>40</v>
      </c>
      <c r="J88" s="7"/>
    </row>
    <row r="89" spans="1:10" ht="12.75">
      <c r="A89" s="1">
        <v>1462</v>
      </c>
      <c r="B89" s="13"/>
      <c r="C89" s="13"/>
      <c r="D89" s="2">
        <v>121.12101449464814</v>
      </c>
      <c r="E89" s="2"/>
      <c r="F89" s="8">
        <v>11</v>
      </c>
      <c r="G89" s="2"/>
      <c r="H89" s="2"/>
      <c r="I89" s="5">
        <v>40</v>
      </c>
      <c r="J89" s="7"/>
    </row>
    <row r="90" spans="1:10" ht="12.75">
      <c r="A90" s="1">
        <v>1463</v>
      </c>
      <c r="B90" s="13"/>
      <c r="C90" s="13"/>
      <c r="D90" s="2">
        <v>103.1683291205926</v>
      </c>
      <c r="E90" s="2"/>
      <c r="F90" s="8">
        <v>11</v>
      </c>
      <c r="G90" s="2"/>
      <c r="H90" s="2"/>
      <c r="I90" s="5">
        <v>40</v>
      </c>
      <c r="J90" s="7"/>
    </row>
    <row r="91" spans="1:10" ht="12.75">
      <c r="A91" s="1">
        <v>1464</v>
      </c>
      <c r="B91" s="13"/>
      <c r="C91" s="13"/>
      <c r="D91" s="2">
        <v>98.41319840034191</v>
      </c>
      <c r="E91" s="2"/>
      <c r="F91" s="8">
        <v>11</v>
      </c>
      <c r="G91" s="2"/>
      <c r="H91" s="2"/>
      <c r="I91" s="5">
        <v>40</v>
      </c>
      <c r="J91" s="7"/>
    </row>
    <row r="92" spans="1:10" ht="12.75">
      <c r="A92" s="1">
        <v>1465</v>
      </c>
      <c r="B92" s="13"/>
      <c r="C92" s="13"/>
      <c r="D92" s="2">
        <v>111.79332821713245</v>
      </c>
      <c r="E92" s="2"/>
      <c r="F92" s="8">
        <v>11</v>
      </c>
      <c r="G92" s="2"/>
      <c r="H92" s="2"/>
      <c r="I92" s="5">
        <v>40</v>
      </c>
      <c r="J92" s="7"/>
    </row>
    <row r="93" spans="1:10" ht="12.75">
      <c r="A93" s="1">
        <v>1466</v>
      </c>
      <c r="B93" s="2"/>
      <c r="C93" s="2"/>
      <c r="D93" s="2">
        <v>121.15405108399553</v>
      </c>
      <c r="E93" s="2"/>
      <c r="F93" s="8">
        <v>11</v>
      </c>
      <c r="G93" s="2"/>
      <c r="H93" s="2"/>
      <c r="I93" s="5">
        <v>40</v>
      </c>
      <c r="J93" s="7"/>
    </row>
    <row r="94" spans="1:10" ht="12.75">
      <c r="A94" s="1">
        <v>1467</v>
      </c>
      <c r="B94" s="2"/>
      <c r="C94" s="2"/>
      <c r="D94" s="2">
        <v>129.00555232103125</v>
      </c>
      <c r="E94" s="2"/>
      <c r="F94" s="8">
        <v>11</v>
      </c>
      <c r="G94" s="2"/>
      <c r="H94" s="2"/>
      <c r="I94" s="5">
        <v>40</v>
      </c>
      <c r="J94" s="7"/>
    </row>
    <row r="95" spans="1:10" ht="12.75">
      <c r="A95" s="1">
        <v>1468</v>
      </c>
      <c r="B95" s="2"/>
      <c r="C95" s="2"/>
      <c r="D95" s="2">
        <v>121.43604576703288</v>
      </c>
      <c r="E95" s="2"/>
      <c r="F95" s="8">
        <v>11</v>
      </c>
      <c r="G95" s="2"/>
      <c r="H95" s="2"/>
      <c r="I95" s="5">
        <v>40</v>
      </c>
      <c r="J95" s="7"/>
    </row>
    <row r="96" spans="1:10" ht="12.75">
      <c r="A96" s="1">
        <v>1469</v>
      </c>
      <c r="B96" s="2"/>
      <c r="C96" s="2"/>
      <c r="D96" s="2">
        <v>121.24271938453677</v>
      </c>
      <c r="E96" s="2"/>
      <c r="F96" s="8">
        <v>11</v>
      </c>
      <c r="G96" s="2"/>
      <c r="H96" s="2"/>
      <c r="I96" s="5">
        <v>40</v>
      </c>
      <c r="J96" s="7"/>
    </row>
    <row r="97" spans="1:10" ht="12.75">
      <c r="A97" s="1">
        <v>1470</v>
      </c>
      <c r="B97" s="2"/>
      <c r="C97" s="2"/>
      <c r="D97" s="2">
        <v>116.66136122561424</v>
      </c>
      <c r="E97" s="2"/>
      <c r="F97" s="8">
        <v>11</v>
      </c>
      <c r="G97" s="2"/>
      <c r="H97" s="2"/>
      <c r="I97" s="5">
        <v>40</v>
      </c>
      <c r="J97" s="7"/>
    </row>
    <row r="98" spans="1:10" ht="12.75">
      <c r="A98" s="1">
        <v>1471</v>
      </c>
      <c r="B98" s="2"/>
      <c r="C98" s="2"/>
      <c r="D98" s="2">
        <v>125.79438577163532</v>
      </c>
      <c r="E98" s="2"/>
      <c r="F98" s="8">
        <v>11</v>
      </c>
      <c r="G98" s="2"/>
      <c r="H98" s="2"/>
      <c r="I98" s="5"/>
      <c r="J98" s="7"/>
    </row>
    <row r="99" spans="1:10" ht="12.75">
      <c r="A99" s="1">
        <v>1472</v>
      </c>
      <c r="B99" s="2"/>
      <c r="C99" s="2"/>
      <c r="D99" s="2">
        <v>120.75969894211795</v>
      </c>
      <c r="E99" s="2"/>
      <c r="F99" s="8">
        <v>11</v>
      </c>
      <c r="G99" s="2"/>
      <c r="H99" s="2"/>
      <c r="I99" s="5"/>
      <c r="J99" s="7"/>
    </row>
    <row r="100" spans="1:10" ht="12.75">
      <c r="A100" s="1">
        <v>1473</v>
      </c>
      <c r="B100" s="2"/>
      <c r="C100" s="2"/>
      <c r="D100" s="2">
        <v>104.76985827198122</v>
      </c>
      <c r="E100" s="2"/>
      <c r="F100" s="8">
        <v>11</v>
      </c>
      <c r="G100" s="2"/>
      <c r="H100" s="2"/>
      <c r="I100" s="5"/>
      <c r="J100" s="7"/>
    </row>
    <row r="101" spans="1:10" ht="12.75">
      <c r="A101" s="1">
        <v>1474</v>
      </c>
      <c r="B101" s="2"/>
      <c r="C101" s="2"/>
      <c r="D101" s="2">
        <v>136.6608797672558</v>
      </c>
      <c r="E101" s="2"/>
      <c r="F101" s="8">
        <v>11</v>
      </c>
      <c r="G101" s="2"/>
      <c r="H101" s="2"/>
      <c r="I101" s="5"/>
      <c r="J101" s="7"/>
    </row>
    <row r="102" spans="1:10" ht="12.75">
      <c r="A102" s="1">
        <v>1475</v>
      </c>
      <c r="B102" s="2"/>
      <c r="C102" s="2"/>
      <c r="D102" s="2">
        <v>118.33742839481607</v>
      </c>
      <c r="E102" s="2"/>
      <c r="F102" s="8">
        <v>11</v>
      </c>
      <c r="G102" s="2"/>
      <c r="H102" s="2"/>
      <c r="I102" s="5"/>
      <c r="J102" s="7"/>
    </row>
    <row r="103" spans="1:10" ht="12.75">
      <c r="A103" s="1">
        <v>1476</v>
      </c>
      <c r="B103" s="2"/>
      <c r="C103" s="2"/>
      <c r="D103" s="2">
        <v>116.65892906585802</v>
      </c>
      <c r="E103" s="2"/>
      <c r="F103" s="8">
        <v>11</v>
      </c>
      <c r="G103" s="2"/>
      <c r="H103" s="2"/>
      <c r="I103" s="5"/>
      <c r="J103" s="7"/>
    </row>
    <row r="104" spans="1:10" ht="12.75">
      <c r="A104" s="1">
        <v>1477</v>
      </c>
      <c r="B104" s="2"/>
      <c r="C104" s="2"/>
      <c r="D104" s="2">
        <v>124.74718296082631</v>
      </c>
      <c r="E104" s="2"/>
      <c r="F104" s="8">
        <v>11</v>
      </c>
      <c r="G104" s="2"/>
      <c r="H104" s="2"/>
      <c r="I104" s="5"/>
      <c r="J104" s="7"/>
    </row>
    <row r="105" spans="1:10" ht="12.75">
      <c r="A105" s="1">
        <v>1478</v>
      </c>
      <c r="B105" s="2"/>
      <c r="C105" s="2"/>
      <c r="D105" s="2">
        <v>164.0715431135321</v>
      </c>
      <c r="E105" s="2"/>
      <c r="F105" s="8">
        <v>11</v>
      </c>
      <c r="G105" s="2"/>
      <c r="H105" s="2"/>
      <c r="I105" s="5"/>
      <c r="J105" s="7"/>
    </row>
    <row r="106" spans="1:10" ht="12.75">
      <c r="A106" s="1">
        <v>1479</v>
      </c>
      <c r="B106" s="2"/>
      <c r="C106" s="2"/>
      <c r="D106" s="2">
        <v>188.59288037464773</v>
      </c>
      <c r="E106" s="2"/>
      <c r="F106" s="8">
        <v>11</v>
      </c>
      <c r="G106" s="2"/>
      <c r="H106" s="2"/>
      <c r="I106" s="5"/>
      <c r="J106" s="7"/>
    </row>
    <row r="107" spans="1:10" ht="12.75">
      <c r="A107" s="1">
        <v>1480</v>
      </c>
      <c r="B107" s="2"/>
      <c r="C107" s="2"/>
      <c r="D107" s="2">
        <v>146.09725427305315</v>
      </c>
      <c r="E107" s="2"/>
      <c r="F107" s="8">
        <v>11</v>
      </c>
      <c r="G107" s="2"/>
      <c r="H107" s="2"/>
      <c r="I107" s="5"/>
      <c r="J107" s="7"/>
    </row>
    <row r="108" spans="1:10" ht="12.75">
      <c r="A108" s="1">
        <v>1481</v>
      </c>
      <c r="B108" s="2"/>
      <c r="C108" s="2"/>
      <c r="D108" s="2">
        <v>174.17343346423542</v>
      </c>
      <c r="E108" s="2"/>
      <c r="F108" s="8">
        <v>11</v>
      </c>
      <c r="G108" s="2"/>
      <c r="H108" s="2"/>
      <c r="I108" s="5"/>
      <c r="J108" s="7"/>
    </row>
    <row r="109" spans="1:10" ht="12.75">
      <c r="A109" s="1">
        <v>1482</v>
      </c>
      <c r="B109" s="2"/>
      <c r="C109" s="2"/>
      <c r="D109" s="2">
        <v>244.92574462257474</v>
      </c>
      <c r="E109" s="2"/>
      <c r="F109" s="8">
        <v>11</v>
      </c>
      <c r="G109" s="2"/>
      <c r="H109" s="2"/>
      <c r="I109" s="5"/>
      <c r="J109" s="7"/>
    </row>
    <row r="110" spans="1:10" ht="12.75">
      <c r="A110" s="1">
        <v>1483</v>
      </c>
      <c r="B110" s="2"/>
      <c r="C110" s="2"/>
      <c r="D110" s="2">
        <v>283.4777562287672</v>
      </c>
      <c r="E110" s="2"/>
      <c r="F110" s="8">
        <v>11</v>
      </c>
      <c r="G110" s="2"/>
      <c r="H110" s="2"/>
      <c r="I110" s="5"/>
      <c r="J110" s="7"/>
    </row>
    <row r="111" spans="1:10" ht="12.75">
      <c r="A111" s="1">
        <v>1484</v>
      </c>
      <c r="B111" s="2"/>
      <c r="C111" s="2"/>
      <c r="D111" s="2">
        <v>151.94144258644468</v>
      </c>
      <c r="E111" s="2"/>
      <c r="F111" s="8">
        <v>11</v>
      </c>
      <c r="G111" s="2"/>
      <c r="H111" s="2"/>
      <c r="I111" s="5"/>
      <c r="J111" s="7"/>
    </row>
    <row r="112" spans="1:10" ht="12.75">
      <c r="A112" s="1">
        <v>1485</v>
      </c>
      <c r="B112" s="2"/>
      <c r="C112" s="2"/>
      <c r="D112" s="2">
        <v>135.96676942679375</v>
      </c>
      <c r="E112" s="2"/>
      <c r="F112" s="8">
        <v>11</v>
      </c>
      <c r="G112" s="2"/>
      <c r="H112" s="2"/>
      <c r="I112" s="5"/>
      <c r="J112" s="7"/>
    </row>
    <row r="113" spans="1:10" ht="12.75">
      <c r="A113" s="1">
        <v>1486</v>
      </c>
      <c r="B113" s="2"/>
      <c r="C113" s="2"/>
      <c r="D113" s="2">
        <v>188.9113595998175</v>
      </c>
      <c r="E113" s="2"/>
      <c r="F113" s="2"/>
      <c r="G113" s="2"/>
      <c r="H113" s="2"/>
      <c r="I113" s="5"/>
      <c r="J113" s="7"/>
    </row>
    <row r="114" spans="1:10" ht="12.75">
      <c r="A114" s="1">
        <v>1487</v>
      </c>
      <c r="B114" s="2"/>
      <c r="C114" s="2"/>
      <c r="D114" s="2">
        <v>208.88870623013537</v>
      </c>
      <c r="E114" s="2"/>
      <c r="F114" s="2"/>
      <c r="G114" s="2"/>
      <c r="H114" s="2"/>
      <c r="I114" s="5"/>
      <c r="J114" s="7"/>
    </row>
    <row r="115" spans="1:10" ht="12.75">
      <c r="A115" s="1">
        <v>1488</v>
      </c>
      <c r="B115" s="2"/>
      <c r="C115" s="2"/>
      <c r="D115" s="2">
        <v>219.85375138991137</v>
      </c>
      <c r="E115" s="2"/>
      <c r="F115" s="2"/>
      <c r="G115" s="2"/>
      <c r="H115" s="2"/>
      <c r="I115" s="5"/>
      <c r="J115" s="7"/>
    </row>
    <row r="116" spans="1:10" ht="12.75">
      <c r="A116" s="1">
        <v>1489</v>
      </c>
      <c r="B116" s="2"/>
      <c r="C116" s="2"/>
      <c r="D116" s="2">
        <v>254.65296272781887</v>
      </c>
      <c r="E116" s="2"/>
      <c r="F116" s="2"/>
      <c r="G116" s="2"/>
      <c r="H116" s="2"/>
      <c r="I116" s="5"/>
      <c r="J116" s="7"/>
    </row>
    <row r="117" spans="1:10" ht="12.75">
      <c r="A117" s="1">
        <v>1490</v>
      </c>
      <c r="B117" s="2"/>
      <c r="C117" s="2"/>
      <c r="D117" s="2">
        <v>292.83369679007933</v>
      </c>
      <c r="E117" s="2"/>
      <c r="F117" s="2"/>
      <c r="G117" s="2"/>
      <c r="H117" s="2"/>
      <c r="I117" s="5"/>
      <c r="J117" s="7"/>
    </row>
    <row r="118" spans="1:10" ht="12.75">
      <c r="A118" s="1">
        <v>1491</v>
      </c>
      <c r="B118" s="2"/>
      <c r="C118" s="2"/>
      <c r="D118" s="2">
        <v>269.9241845249803</v>
      </c>
      <c r="E118" s="2"/>
      <c r="F118" s="2"/>
      <c r="G118" s="2"/>
      <c r="H118" s="2"/>
      <c r="I118" s="5"/>
      <c r="J118" s="7"/>
    </row>
    <row r="119" spans="1:10" ht="12.75">
      <c r="A119" s="1">
        <v>1492</v>
      </c>
      <c r="B119" s="2"/>
      <c r="C119" s="2"/>
      <c r="D119" s="2">
        <v>215.26096053331395</v>
      </c>
      <c r="E119" s="2"/>
      <c r="F119" s="2"/>
      <c r="G119" s="2"/>
      <c r="H119" s="2"/>
      <c r="I119" s="5"/>
      <c r="J119" s="7"/>
    </row>
    <row r="120" spans="1:10" ht="12.75">
      <c r="A120" s="1">
        <v>1493</v>
      </c>
      <c r="B120" s="2"/>
      <c r="C120" s="2"/>
      <c r="D120" s="2">
        <v>177.63210456417784</v>
      </c>
      <c r="E120" s="2"/>
      <c r="F120" s="2"/>
      <c r="G120" s="2"/>
      <c r="H120" s="2"/>
      <c r="I120" s="5"/>
      <c r="J120" s="7"/>
    </row>
    <row r="121" spans="1:10" ht="12.75">
      <c r="A121" s="1">
        <v>1494</v>
      </c>
      <c r="B121" s="2"/>
      <c r="C121" s="2"/>
      <c r="D121" s="2">
        <v>134.7750421428489</v>
      </c>
      <c r="E121" s="2"/>
      <c r="F121" s="2"/>
      <c r="G121" s="2"/>
      <c r="H121" s="2"/>
      <c r="I121" s="5"/>
      <c r="J121" s="7"/>
    </row>
    <row r="122" spans="1:10" ht="12.75">
      <c r="A122" s="1">
        <v>1495</v>
      </c>
      <c r="B122" s="2"/>
      <c r="C122" s="2"/>
      <c r="D122" s="2">
        <v>117.92542236762189</v>
      </c>
      <c r="E122" s="2"/>
      <c r="F122" s="2"/>
      <c r="G122" s="2"/>
      <c r="H122" s="2"/>
      <c r="I122" s="5"/>
      <c r="J122" s="7"/>
    </row>
    <row r="123" spans="1:10" ht="12.75">
      <c r="A123" s="1">
        <v>1496</v>
      </c>
      <c r="B123" s="2"/>
      <c r="C123" s="2"/>
      <c r="D123" s="2">
        <v>122.53378715421675</v>
      </c>
      <c r="E123" s="2"/>
      <c r="F123" s="2"/>
      <c r="G123" s="2"/>
      <c r="H123" s="2"/>
      <c r="I123" s="5"/>
      <c r="J123" s="7"/>
    </row>
    <row r="124" spans="1:10" ht="12.75">
      <c r="A124" s="1">
        <v>1497</v>
      </c>
      <c r="B124" s="2"/>
      <c r="C124" s="2"/>
      <c r="D124" s="2">
        <v>119.08294633751288</v>
      </c>
      <c r="E124" s="2"/>
      <c r="F124" s="2"/>
      <c r="G124" s="2"/>
      <c r="H124" s="2"/>
      <c r="I124" s="5"/>
      <c r="J124" s="7"/>
    </row>
    <row r="125" spans="1:10" ht="12.75">
      <c r="A125" s="1">
        <v>1498</v>
      </c>
      <c r="B125" s="2"/>
      <c r="C125" s="2"/>
      <c r="D125" s="2">
        <v>135.0900464892599</v>
      </c>
      <c r="E125" s="2"/>
      <c r="F125" s="2"/>
      <c r="G125" s="2"/>
      <c r="H125" s="2"/>
      <c r="I125" s="5"/>
      <c r="J125" s="7"/>
    </row>
    <row r="126" spans="1:10" ht="12.75">
      <c r="A126" s="1">
        <v>1499</v>
      </c>
      <c r="B126" s="2"/>
      <c r="C126" s="2"/>
      <c r="D126" s="2">
        <v>136.3981173160203</v>
      </c>
      <c r="E126" s="2"/>
      <c r="F126" s="2"/>
      <c r="G126" s="2"/>
      <c r="H126" s="2"/>
      <c r="I126" s="5"/>
      <c r="J126" s="7"/>
    </row>
    <row r="127" spans="1:10" ht="12.75">
      <c r="A127" s="1">
        <v>1500</v>
      </c>
      <c r="B127" s="2"/>
      <c r="C127" s="2"/>
      <c r="D127" s="2">
        <v>119.98142555676449</v>
      </c>
      <c r="E127" s="2"/>
      <c r="F127" s="2"/>
      <c r="G127" s="2"/>
      <c r="H127" s="2"/>
      <c r="I127" s="5"/>
      <c r="J127" s="7"/>
    </row>
    <row r="128" spans="1:10" ht="12.75">
      <c r="A128" s="1"/>
      <c r="B128" s="2"/>
      <c r="C128" s="2"/>
      <c r="D128" s="2"/>
      <c r="E128" s="2"/>
      <c r="F128" s="2"/>
      <c r="G128" s="2"/>
      <c r="H128" s="2"/>
      <c r="I128" s="5"/>
      <c r="J128" s="7"/>
    </row>
    <row r="129" spans="1:10" ht="12.75">
      <c r="A129" s="1"/>
      <c r="B129" s="2"/>
      <c r="C129" s="2"/>
      <c r="E129" s="2"/>
      <c r="F129" s="2"/>
      <c r="G129" s="2"/>
      <c r="H129" s="2"/>
      <c r="I129" s="5"/>
      <c r="J129" s="7"/>
    </row>
    <row r="130" spans="1:10" ht="12.75">
      <c r="A130" s="1"/>
      <c r="B130" s="2"/>
      <c r="C130" s="2"/>
      <c r="E130" s="2"/>
      <c r="F130" s="2"/>
      <c r="G130" s="2"/>
      <c r="H130" s="2"/>
      <c r="I130" s="5"/>
      <c r="J130" s="7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192"/>
  <sheetViews>
    <sheetView zoomScale="90" zoomScaleNormal="90" zoomScalePageLayoutView="0" workbookViewId="0" topLeftCell="A1">
      <pane xSplit="1" ySplit="17" topLeftCell="B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8" sqref="A18"/>
    </sheetView>
  </sheetViews>
  <sheetFormatPr defaultColWidth="9.140625" defaultRowHeight="12.75"/>
  <cols>
    <col min="1" max="1" width="8.421875" style="1" customWidth="1"/>
    <col min="2" max="3" width="10.28125" style="2" customWidth="1"/>
    <col min="4" max="4" width="12.00390625" style="0" customWidth="1"/>
    <col min="5" max="5" width="14.140625" style="2" customWidth="1"/>
    <col min="6" max="6" width="11.421875" style="2" customWidth="1"/>
    <col min="7" max="8" width="12.421875" style="2" customWidth="1"/>
    <col min="9" max="9" width="11.7109375" style="5" customWidth="1"/>
    <col min="10" max="10" width="11.7109375" style="7" customWidth="1"/>
  </cols>
  <sheetData>
    <row r="1" spans="3:6" ht="12.75">
      <c r="C1" s="4" t="s">
        <v>75</v>
      </c>
      <c r="D1" s="3"/>
      <c r="E1" s="4"/>
      <c r="F1" s="9"/>
    </row>
    <row r="2" spans="3:6" ht="12.75">
      <c r="C2" s="4" t="s">
        <v>79</v>
      </c>
      <c r="D2" s="3"/>
      <c r="E2" s="4"/>
      <c r="F2" s="9"/>
    </row>
    <row r="3" spans="3:6" ht="12.75">
      <c r="C3" s="4" t="s">
        <v>78</v>
      </c>
      <c r="D3" s="3"/>
      <c r="E3" s="4"/>
      <c r="F3" s="9"/>
    </row>
    <row r="4" spans="3:6" ht="12.75">
      <c r="C4" s="4" t="s">
        <v>53</v>
      </c>
      <c r="D4" s="3"/>
      <c r="E4" s="4"/>
      <c r="F4" s="9"/>
    </row>
    <row r="5" spans="3:6" ht="12.75">
      <c r="C5" s="4" t="s">
        <v>60</v>
      </c>
      <c r="D5" s="3"/>
      <c r="E5" s="4"/>
      <c r="F5" s="9"/>
    </row>
    <row r="7" ht="12.75">
      <c r="A7"/>
    </row>
    <row r="8" spans="2:10" ht="12.75">
      <c r="B8" s="3" t="s">
        <v>64</v>
      </c>
      <c r="C8" s="3" t="s">
        <v>64</v>
      </c>
      <c r="D8" s="4" t="s">
        <v>82</v>
      </c>
      <c r="E8" s="3" t="s">
        <v>81</v>
      </c>
      <c r="F8" s="3" t="s">
        <v>85</v>
      </c>
      <c r="G8" s="3" t="s">
        <v>69</v>
      </c>
      <c r="H8" s="3" t="s">
        <v>69</v>
      </c>
      <c r="I8" s="9" t="s">
        <v>51</v>
      </c>
      <c r="J8" s="10" t="s">
        <v>52</v>
      </c>
    </row>
    <row r="9" spans="2:10" ht="12.75">
      <c r="B9" s="3" t="s">
        <v>87</v>
      </c>
      <c r="C9" s="3" t="s">
        <v>87</v>
      </c>
      <c r="D9" s="4" t="s">
        <v>48</v>
      </c>
      <c r="E9" s="3" t="s">
        <v>70</v>
      </c>
      <c r="F9" s="3" t="s">
        <v>71</v>
      </c>
      <c r="G9" s="3" t="s">
        <v>44</v>
      </c>
      <c r="H9" s="3" t="s">
        <v>44</v>
      </c>
      <c r="I9" s="9" t="s">
        <v>46</v>
      </c>
      <c r="J9" s="10" t="s">
        <v>29</v>
      </c>
    </row>
    <row r="10" spans="1:10" ht="12.75">
      <c r="A10" s="1" t="s">
        <v>88</v>
      </c>
      <c r="B10" s="3" t="s">
        <v>32</v>
      </c>
      <c r="C10" s="3" t="s">
        <v>26</v>
      </c>
      <c r="D10" s="4" t="s">
        <v>41</v>
      </c>
      <c r="E10" s="3" t="s">
        <v>25</v>
      </c>
      <c r="F10" s="3" t="s">
        <v>38</v>
      </c>
      <c r="G10" s="3" t="s">
        <v>85</v>
      </c>
      <c r="H10" s="3" t="s">
        <v>85</v>
      </c>
      <c r="I10" s="9" t="s">
        <v>50</v>
      </c>
      <c r="J10" s="10" t="s">
        <v>27</v>
      </c>
    </row>
    <row r="11" spans="2:10" ht="12.75">
      <c r="B11" s="3" t="s">
        <v>37</v>
      </c>
      <c r="C11" s="3" t="s">
        <v>37</v>
      </c>
      <c r="D11" s="4" t="s">
        <v>35</v>
      </c>
      <c r="E11" s="3" t="s">
        <v>58</v>
      </c>
      <c r="F11" s="3" t="s">
        <v>42</v>
      </c>
      <c r="G11" s="3" t="s">
        <v>49</v>
      </c>
      <c r="H11" s="3" t="s">
        <v>49</v>
      </c>
      <c r="I11" s="9" t="s">
        <v>28</v>
      </c>
      <c r="J11" s="10" t="s">
        <v>40</v>
      </c>
    </row>
    <row r="12" spans="4:10" ht="12.75">
      <c r="D12" s="4" t="s">
        <v>57</v>
      </c>
      <c r="E12" s="3" t="s">
        <v>41</v>
      </c>
      <c r="F12" s="3" t="s">
        <v>56</v>
      </c>
      <c r="G12" s="3" t="s">
        <v>80</v>
      </c>
      <c r="H12" s="3" t="s">
        <v>80</v>
      </c>
      <c r="I12" s="9" t="s">
        <v>61</v>
      </c>
      <c r="J12" s="10" t="s">
        <v>28</v>
      </c>
    </row>
    <row r="13" spans="4:10" ht="12.75">
      <c r="D13" s="4" t="s">
        <v>48</v>
      </c>
      <c r="E13" s="3" t="s">
        <v>36</v>
      </c>
      <c r="F13" s="3" t="s">
        <v>57</v>
      </c>
      <c r="G13" s="3" t="s">
        <v>72</v>
      </c>
      <c r="H13" s="3" t="s">
        <v>72</v>
      </c>
      <c r="I13" s="9" t="s">
        <v>44</v>
      </c>
      <c r="J13" s="10" t="s">
        <v>74</v>
      </c>
    </row>
    <row r="14" spans="4:10" ht="12.75">
      <c r="D14" s="4"/>
      <c r="F14" s="3" t="s">
        <v>48</v>
      </c>
      <c r="G14" s="3" t="s">
        <v>28</v>
      </c>
      <c r="H14" s="3" t="s">
        <v>28</v>
      </c>
      <c r="I14" s="9" t="s">
        <v>57</v>
      </c>
      <c r="J14" s="10" t="s">
        <v>0</v>
      </c>
    </row>
    <row r="15" spans="4:10" ht="12.75">
      <c r="D15" s="4"/>
      <c r="F15" s="3"/>
      <c r="G15" s="3" t="s">
        <v>1</v>
      </c>
      <c r="H15" s="3" t="s">
        <v>1</v>
      </c>
      <c r="I15" s="9"/>
      <c r="J15" s="10"/>
    </row>
    <row r="16" spans="7:8" ht="12.75">
      <c r="G16" s="3" t="s">
        <v>34</v>
      </c>
      <c r="H16" s="3" t="s">
        <v>55</v>
      </c>
    </row>
    <row r="18" spans="1:9" ht="12.75">
      <c r="A18" s="1">
        <v>1391</v>
      </c>
      <c r="B18" s="13"/>
      <c r="C18" s="13"/>
      <c r="D18" s="2">
        <v>134.03673653702876</v>
      </c>
      <c r="F18" s="8">
        <v>9</v>
      </c>
      <c r="I18" s="5">
        <v>36</v>
      </c>
    </row>
    <row r="19" spans="1:9" ht="12.75">
      <c r="A19" s="1">
        <v>1392</v>
      </c>
      <c r="B19" s="13"/>
      <c r="C19" s="13"/>
      <c r="D19" s="2">
        <v>113.61413083783263</v>
      </c>
      <c r="F19" s="8">
        <v>9</v>
      </c>
      <c r="I19" s="5">
        <v>36</v>
      </c>
    </row>
    <row r="20" spans="1:10" ht="12.75">
      <c r="A20" s="1">
        <v>1393</v>
      </c>
      <c r="B20" s="13">
        <v>3.2</v>
      </c>
      <c r="C20" s="13">
        <v>3.555555555555556</v>
      </c>
      <c r="D20" s="2">
        <v>99.65678820784771</v>
      </c>
      <c r="E20" s="2">
        <f>(C20*240)/D20</f>
        <v>8.56272160360608</v>
      </c>
      <c r="F20" s="8">
        <v>9</v>
      </c>
      <c r="G20" s="2">
        <f>(C20*240)/F20</f>
        <v>94.81481481481482</v>
      </c>
      <c r="H20" s="2">
        <v>94.81481481481482</v>
      </c>
      <c r="I20" s="5">
        <v>36</v>
      </c>
      <c r="J20" s="7">
        <f>I20/(B20*240)</f>
        <v>0.046875</v>
      </c>
    </row>
    <row r="21" spans="1:10" ht="12.75">
      <c r="A21" s="1">
        <v>1394</v>
      </c>
      <c r="B21" s="13">
        <v>3.3</v>
      </c>
      <c r="C21" s="13">
        <v>3.666666666666667</v>
      </c>
      <c r="D21" s="2">
        <v>110.84360991634762</v>
      </c>
      <c r="E21" s="2">
        <f>(C21*240)/D21</f>
        <v>7.93911350112222</v>
      </c>
      <c r="F21" s="8">
        <v>9</v>
      </c>
      <c r="G21" s="2">
        <f>(C21*240)/F21</f>
        <v>97.77777777777779</v>
      </c>
      <c r="H21" s="2">
        <v>97.77777777777779</v>
      </c>
      <c r="I21" s="5">
        <v>36</v>
      </c>
      <c r="J21" s="7">
        <f>I21/(B21*240)</f>
        <v>0.045454545454545456</v>
      </c>
    </row>
    <row r="22" spans="1:9" ht="12.75">
      <c r="A22" s="1">
        <v>1395</v>
      </c>
      <c r="B22" s="16">
        <v>3.22</v>
      </c>
      <c r="C22" s="13">
        <v>3.577777777777778</v>
      </c>
      <c r="D22" s="2">
        <v>100.76842853848294</v>
      </c>
      <c r="E22" s="2">
        <f>(C22*240)/D22</f>
        <v>8.52118743063207</v>
      </c>
      <c r="F22" s="8">
        <v>9</v>
      </c>
      <c r="G22" s="2">
        <f>(C22*240)/F22</f>
        <v>95.40740740740742</v>
      </c>
      <c r="H22" s="2">
        <v>95.40740740740742</v>
      </c>
      <c r="I22" s="5">
        <v>36</v>
      </c>
    </row>
    <row r="23" spans="2:6" ht="12.75">
      <c r="B23" s="16"/>
      <c r="C23" s="13"/>
      <c r="D23" s="2"/>
      <c r="F23" s="8"/>
    </row>
    <row r="24" spans="1:10" ht="12.75">
      <c r="A24" s="1" t="s">
        <v>2</v>
      </c>
      <c r="B24" s="15">
        <v>3.24</v>
      </c>
      <c r="C24" s="15">
        <v>3.6</v>
      </c>
      <c r="D24" s="2">
        <f>AVERAGE(D18:D23)</f>
        <v>111.78393880750794</v>
      </c>
      <c r="E24" s="2">
        <f>AVERAGE(E18:E23)</f>
        <v>8.34100751178679</v>
      </c>
      <c r="F24" s="2">
        <v>9</v>
      </c>
      <c r="G24" s="2">
        <f>AVERAGE(G18:G23)</f>
        <v>96</v>
      </c>
      <c r="H24" s="2">
        <f>1/((1/H$20+1/H$21+1/H$22)/3)</f>
        <v>95.9830634063724</v>
      </c>
      <c r="I24" s="5">
        <v>36</v>
      </c>
      <c r="J24" s="7">
        <f>AVERAGE(J18:J23)</f>
        <v>0.04616477272727273</v>
      </c>
    </row>
    <row r="25" spans="2:6" ht="12.75">
      <c r="B25" s="16"/>
      <c r="C25" s="13"/>
      <c r="D25" s="2"/>
      <c r="F25" s="8"/>
    </row>
    <row r="26" spans="1:9" ht="12.75">
      <c r="A26" s="1">
        <v>1396</v>
      </c>
      <c r="B26" s="16">
        <v>3.14</v>
      </c>
      <c r="C26" s="13">
        <v>3.4888888888888894</v>
      </c>
      <c r="D26" s="2">
        <v>105.82029623351427</v>
      </c>
      <c r="E26" s="2">
        <f>(C26*240)/D26</f>
        <v>7.912785761680208</v>
      </c>
      <c r="F26" s="8">
        <v>9.25</v>
      </c>
      <c r="G26" s="2">
        <f>(C26*240)/F26</f>
        <v>90.52252252252254</v>
      </c>
      <c r="H26" s="2">
        <v>90.52252252252254</v>
      </c>
      <c r="I26" s="5">
        <v>36</v>
      </c>
    </row>
    <row r="27" spans="1:9" ht="12.75">
      <c r="A27" s="1">
        <v>1397</v>
      </c>
      <c r="B27" s="16">
        <v>3.06</v>
      </c>
      <c r="C27" s="13">
        <v>3.4000000000000004</v>
      </c>
      <c r="D27" s="2">
        <v>128.54346202504368</v>
      </c>
      <c r="E27" s="2">
        <f>(C27*240)/D27</f>
        <v>6.348047478610944</v>
      </c>
      <c r="F27" s="8">
        <v>10</v>
      </c>
      <c r="G27" s="2">
        <f>(C27*240)/F27</f>
        <v>81.60000000000001</v>
      </c>
      <c r="H27" s="2">
        <v>81.60000000000001</v>
      </c>
      <c r="I27" s="5">
        <v>36</v>
      </c>
    </row>
    <row r="28" spans="1:9" ht="12.75">
      <c r="A28" s="1">
        <v>1398</v>
      </c>
      <c r="B28" s="16">
        <v>2.98</v>
      </c>
      <c r="C28" s="13">
        <v>3.3111111111111113</v>
      </c>
      <c r="D28" s="2">
        <v>117.82276886967769</v>
      </c>
      <c r="E28" s="2">
        <f>(C28*240)/D28</f>
        <v>6.744593377750592</v>
      </c>
      <c r="F28" s="8">
        <v>10</v>
      </c>
      <c r="G28" s="2">
        <f>(C28*240)/F28</f>
        <v>79.46666666666667</v>
      </c>
      <c r="H28" s="2">
        <v>79.46666666666667</v>
      </c>
      <c r="I28" s="5">
        <v>36</v>
      </c>
    </row>
    <row r="29" spans="1:10" ht="12.75">
      <c r="A29" s="1">
        <v>1399</v>
      </c>
      <c r="B29" s="13">
        <v>2.9</v>
      </c>
      <c r="C29" s="13">
        <v>3.2222222222222223</v>
      </c>
      <c r="D29" s="2">
        <v>104.02630045115387</v>
      </c>
      <c r="E29" s="2">
        <f>(C29*240)/D29</f>
        <v>7.434017455003664</v>
      </c>
      <c r="F29" s="8">
        <v>10</v>
      </c>
      <c r="G29" s="2">
        <f>(C29*240)/F29</f>
        <v>77.33333333333334</v>
      </c>
      <c r="H29" s="2">
        <v>77.33333333333334</v>
      </c>
      <c r="I29" s="5">
        <v>36</v>
      </c>
      <c r="J29" s="7">
        <f>I29/(B29*240)</f>
        <v>0.05172413793103448</v>
      </c>
    </row>
    <row r="30" spans="1:9" ht="12.75">
      <c r="A30" s="1">
        <v>1400</v>
      </c>
      <c r="B30" s="16">
        <v>2.9625</v>
      </c>
      <c r="C30" s="13">
        <v>3.2916666666666665</v>
      </c>
      <c r="D30" s="2">
        <v>110.8244755525504</v>
      </c>
      <c r="E30" s="2">
        <f>(C30*240)/D30</f>
        <v>7.12838924850495</v>
      </c>
      <c r="F30" s="8">
        <v>10</v>
      </c>
      <c r="G30" s="2">
        <f>(C30*240)/F30</f>
        <v>79</v>
      </c>
      <c r="H30" s="2">
        <v>79</v>
      </c>
      <c r="I30" s="5">
        <v>36</v>
      </c>
    </row>
    <row r="31" spans="2:6" ht="12.75">
      <c r="B31" s="16"/>
      <c r="C31" s="13"/>
      <c r="D31" s="2"/>
      <c r="F31" s="8"/>
    </row>
    <row r="32" spans="1:10" ht="12.75">
      <c r="A32" s="1" t="s">
        <v>5</v>
      </c>
      <c r="B32" s="15">
        <v>3.0085</v>
      </c>
      <c r="C32" s="15">
        <v>3.3427777777777785</v>
      </c>
      <c r="D32" s="2">
        <v>113.40746062638797</v>
      </c>
      <c r="E32" s="2">
        <f>AVERAGE(E26:E31)</f>
        <v>7.113566664310072</v>
      </c>
      <c r="F32" s="2">
        <v>9.85</v>
      </c>
      <c r="G32" s="2">
        <f>AVERAGE(G26:G31)</f>
        <v>81.58450450450451</v>
      </c>
      <c r="H32" s="2">
        <f>1/((1/H26+1/H27+1/H28+1/H29+1/H30)/5)</f>
        <v>81.33383397421392</v>
      </c>
      <c r="I32" s="5">
        <v>36</v>
      </c>
      <c r="J32" s="7">
        <f>AVERAGE(J26:J31)</f>
        <v>0.05172413793103448</v>
      </c>
    </row>
    <row r="33" spans="2:6" ht="12.75">
      <c r="B33" s="16"/>
      <c r="C33" s="13"/>
      <c r="D33" s="2"/>
      <c r="F33" s="8"/>
    </row>
    <row r="34" spans="1:9" ht="12.75">
      <c r="A34" s="1">
        <v>1401</v>
      </c>
      <c r="B34" s="16">
        <v>3.025</v>
      </c>
      <c r="C34" s="13">
        <v>3.361111111111111</v>
      </c>
      <c r="D34" s="2">
        <v>113.34062607562055</v>
      </c>
      <c r="E34" s="2">
        <f>(C34*240)/D34</f>
        <v>7.117189083890016</v>
      </c>
      <c r="F34" s="8">
        <v>10</v>
      </c>
      <c r="G34" s="2">
        <f>(C34*240)/F34</f>
        <v>80.66666666666666</v>
      </c>
      <c r="H34" s="2">
        <v>80.66666666666666</v>
      </c>
      <c r="I34" s="5">
        <v>36</v>
      </c>
    </row>
    <row r="35" spans="1:9" ht="12.75">
      <c r="A35" s="1">
        <v>1402</v>
      </c>
      <c r="B35" s="16">
        <v>3.0875</v>
      </c>
      <c r="C35" s="13">
        <v>3.430555555555556</v>
      </c>
      <c r="D35" s="2">
        <v>116.45551756744041</v>
      </c>
      <c r="E35" s="2">
        <f>(C35*240)/D35</f>
        <v>7.069938381034921</v>
      </c>
      <c r="F35" s="8">
        <v>10</v>
      </c>
      <c r="G35" s="2">
        <f>(C35*240)/F35</f>
        <v>82.33333333333334</v>
      </c>
      <c r="H35" s="2">
        <v>82.33333333333334</v>
      </c>
      <c r="I35" s="5">
        <v>36</v>
      </c>
    </row>
    <row r="36" spans="1:10" ht="12.75">
      <c r="A36" s="1">
        <v>1403</v>
      </c>
      <c r="B36" s="13">
        <v>3.15</v>
      </c>
      <c r="C36" s="13">
        <v>3.5</v>
      </c>
      <c r="D36" s="2">
        <v>122.50677437786081</v>
      </c>
      <c r="E36" s="2">
        <f>(C36*240)/D36</f>
        <v>6.856763670955026</v>
      </c>
      <c r="F36" s="8">
        <v>10</v>
      </c>
      <c r="G36" s="2">
        <f>(C36*240)/F36</f>
        <v>84</v>
      </c>
      <c r="H36" s="2">
        <v>84</v>
      </c>
      <c r="I36" s="5">
        <v>36</v>
      </c>
      <c r="J36" s="7">
        <f>I36/(B36*240)</f>
        <v>0.047619047619047616</v>
      </c>
    </row>
    <row r="37" spans="1:10" ht="12.75">
      <c r="A37" s="1">
        <v>1404</v>
      </c>
      <c r="B37" s="13">
        <v>2.678</v>
      </c>
      <c r="C37" s="13">
        <v>2.9755555555555557</v>
      </c>
      <c r="D37" s="2">
        <v>102.945683438234</v>
      </c>
      <c r="E37" s="2">
        <f>(C37*240)/D37</f>
        <v>6.9369915229306685</v>
      </c>
      <c r="F37" s="8">
        <v>10</v>
      </c>
      <c r="G37" s="2">
        <f>(C37*240)/F37</f>
        <v>71.41333333333333</v>
      </c>
      <c r="H37" s="2">
        <v>71.41333333333333</v>
      </c>
      <c r="I37" s="5">
        <v>36</v>
      </c>
      <c r="J37" s="7">
        <f>I37/(B37*240)</f>
        <v>0.05601194921583271</v>
      </c>
    </row>
    <row r="38" spans="1:9" ht="12.75">
      <c r="A38" s="1">
        <v>1405</v>
      </c>
      <c r="B38" s="14">
        <v>2.689</v>
      </c>
      <c r="C38" s="13">
        <v>2.987777777777778</v>
      </c>
      <c r="D38" s="2">
        <v>103.79941403780646</v>
      </c>
      <c r="E38" s="2">
        <f>(C38*240)/D38</f>
        <v>6.908195709134661</v>
      </c>
      <c r="F38" s="8">
        <v>10</v>
      </c>
      <c r="G38" s="2">
        <f>(C38*240)/F38</f>
        <v>71.70666666666668</v>
      </c>
      <c r="H38" s="2">
        <v>71.70666666666668</v>
      </c>
      <c r="I38" s="5">
        <v>36</v>
      </c>
    </row>
    <row r="39" spans="2:6" ht="12.75">
      <c r="B39" s="13"/>
      <c r="C39" s="13"/>
      <c r="D39" s="2"/>
      <c r="F39" s="8"/>
    </row>
    <row r="40" spans="1:10" ht="12.75">
      <c r="A40" s="1" t="s">
        <v>6</v>
      </c>
      <c r="B40" s="15">
        <v>2.9259</v>
      </c>
      <c r="C40" s="15">
        <v>3.2510000000000003</v>
      </c>
      <c r="D40" s="2">
        <v>111.80960309939246</v>
      </c>
      <c r="E40" s="2">
        <f>AVERAGE(E34:E39)</f>
        <v>6.977815673589058</v>
      </c>
      <c r="F40" s="2">
        <v>10</v>
      </c>
      <c r="G40" s="2">
        <f>AVERAGE(G34:G39)</f>
        <v>78.024</v>
      </c>
      <c r="H40" s="2">
        <f>1/((1/H34+1/H35+1/H36+1/H37+1/H38)/5)</f>
        <v>77.64469822611349</v>
      </c>
      <c r="I40" s="5">
        <v>36</v>
      </c>
      <c r="J40" s="7">
        <f>AVERAGE(J34:J39)</f>
        <v>0.05181549841744017</v>
      </c>
    </row>
    <row r="41" spans="2:6" ht="12.75">
      <c r="B41" s="13"/>
      <c r="C41" s="13"/>
      <c r="D41" s="2"/>
      <c r="F41" s="8"/>
    </row>
    <row r="42" spans="1:10" ht="12.75">
      <c r="A42" s="1">
        <v>1406</v>
      </c>
      <c r="B42" s="13">
        <v>2.7</v>
      </c>
      <c r="C42" s="13">
        <v>3.0000000000000004</v>
      </c>
      <c r="D42" s="2">
        <v>105.22613774922903</v>
      </c>
      <c r="E42" s="2">
        <f>(C42*240)/D42</f>
        <v>6.842406415370647</v>
      </c>
      <c r="F42" s="8">
        <v>10</v>
      </c>
      <c r="G42" s="2">
        <f>(C42*240)/F42</f>
        <v>72.00000000000001</v>
      </c>
      <c r="H42" s="2">
        <v>72.00000000000001</v>
      </c>
      <c r="I42" s="5">
        <v>36</v>
      </c>
      <c r="J42" s="7">
        <f>I42/(B42*240)</f>
        <v>0.05555555555555555</v>
      </c>
    </row>
    <row r="43" spans="1:10" ht="12.75">
      <c r="A43" s="1">
        <v>1407</v>
      </c>
      <c r="B43" s="13">
        <v>3.094</v>
      </c>
      <c r="C43" s="13">
        <v>3.437777777777778</v>
      </c>
      <c r="D43" s="2">
        <v>124.27695169106019</v>
      </c>
      <c r="E43" s="2">
        <f>(C43*240)/D43</f>
        <v>6.638935502036598</v>
      </c>
      <c r="F43" s="8">
        <v>10</v>
      </c>
      <c r="G43" s="2">
        <f>(C43*240)/F43</f>
        <v>82.50666666666667</v>
      </c>
      <c r="H43" s="2">
        <v>82.50666666666667</v>
      </c>
      <c r="I43" s="5">
        <v>36</v>
      </c>
      <c r="J43" s="7">
        <f>I43/(B43*240)</f>
        <v>0.04848093083387201</v>
      </c>
    </row>
    <row r="44" spans="1:10" ht="12.75">
      <c r="A44" s="1">
        <v>1408</v>
      </c>
      <c r="B44" s="13">
        <v>3.262</v>
      </c>
      <c r="C44" s="13">
        <v>3.624444444444445</v>
      </c>
      <c r="D44" s="2">
        <v>133.16991306553587</v>
      </c>
      <c r="E44" s="2">
        <f>(C44*240)/D44</f>
        <v>6.532005966231923</v>
      </c>
      <c r="F44" s="8">
        <v>10</v>
      </c>
      <c r="G44" s="2">
        <f>(C44*240)/F44</f>
        <v>86.98666666666668</v>
      </c>
      <c r="H44" s="2">
        <v>86.98666666666668</v>
      </c>
      <c r="I44" s="5">
        <v>36</v>
      </c>
      <c r="J44" s="7">
        <f>I44/(B44*240)</f>
        <v>0.04598405885959534</v>
      </c>
    </row>
    <row r="45" spans="1:10" ht="12.75">
      <c r="A45" s="1">
        <v>1409</v>
      </c>
      <c r="B45" s="13">
        <v>3.262</v>
      </c>
      <c r="C45" s="13">
        <v>3.624444444444445</v>
      </c>
      <c r="D45" s="2">
        <v>166.5337650785886</v>
      </c>
      <c r="E45" s="2">
        <f>(C45*240)/D45</f>
        <v>5.223365161150172</v>
      </c>
      <c r="F45" s="8">
        <v>10</v>
      </c>
      <c r="G45" s="2">
        <f>(C45*240)/F45</f>
        <v>86.98666666666668</v>
      </c>
      <c r="H45" s="2">
        <v>86.98666666666668</v>
      </c>
      <c r="I45" s="5">
        <v>36</v>
      </c>
      <c r="J45" s="7">
        <f>I45/(B45*240)</f>
        <v>0.04598405885959534</v>
      </c>
    </row>
    <row r="46" spans="1:10" ht="12.75">
      <c r="A46" s="1">
        <v>1410</v>
      </c>
      <c r="B46" s="13">
        <v>3.262</v>
      </c>
      <c r="C46" s="13">
        <v>3.624444444444445</v>
      </c>
      <c r="D46" s="2">
        <v>135.48813564126777</v>
      </c>
      <c r="E46" s="2">
        <f>(C46*240)/D46</f>
        <v>6.420242352214622</v>
      </c>
      <c r="F46" s="8">
        <v>10</v>
      </c>
      <c r="G46" s="2">
        <f>(C46*240)/F46</f>
        <v>86.98666666666668</v>
      </c>
      <c r="H46" s="2">
        <v>86.98666666666668</v>
      </c>
      <c r="I46" s="5">
        <v>36</v>
      </c>
      <c r="J46" s="7">
        <f>I46/(B46*240)</f>
        <v>0.04598405885959534</v>
      </c>
    </row>
    <row r="47" spans="2:6" ht="12.75">
      <c r="B47" s="13"/>
      <c r="C47" s="13"/>
      <c r="D47" s="2"/>
      <c r="F47" s="8"/>
    </row>
    <row r="48" spans="1:10" ht="12.75">
      <c r="A48" s="1" t="s">
        <v>7</v>
      </c>
      <c r="B48" s="15">
        <v>3.1160000000000005</v>
      </c>
      <c r="C48" s="15">
        <v>3.4622222222222225</v>
      </c>
      <c r="D48" s="2">
        <v>132.93898064513627</v>
      </c>
      <c r="E48" s="2">
        <f>AVERAGE(E42:E47)</f>
        <v>6.331391079400793</v>
      </c>
      <c r="F48" s="2">
        <v>10</v>
      </c>
      <c r="G48" s="2">
        <f>AVERAGE(G42:G47)</f>
        <v>83.09333333333333</v>
      </c>
      <c r="H48" s="2">
        <f>1/((1/H42+1/H43+1/H44+1/H45+1/H46)/5)</f>
        <v>82.64849995318625</v>
      </c>
      <c r="I48" s="5">
        <v>36</v>
      </c>
      <c r="J48" s="7">
        <f>AVERAGE(J42:J47)</f>
        <v>0.04839773259364271</v>
      </c>
    </row>
    <row r="49" spans="2:6" ht="12.75">
      <c r="B49" s="13"/>
      <c r="C49" s="13"/>
      <c r="D49" s="2"/>
      <c r="F49" s="8"/>
    </row>
    <row r="50" spans="1:10" ht="12.75">
      <c r="A50" s="1">
        <v>1411</v>
      </c>
      <c r="B50" s="13">
        <v>2.9</v>
      </c>
      <c r="C50" s="13">
        <v>3.2222222222222223</v>
      </c>
      <c r="D50" s="2">
        <v>100.49181715096941</v>
      </c>
      <c r="E50" s="2">
        <f>(C50*240)/D50</f>
        <v>7.695485615227263</v>
      </c>
      <c r="F50" s="8">
        <v>10</v>
      </c>
      <c r="G50" s="2">
        <f>(C50*240)/F50</f>
        <v>77.33333333333334</v>
      </c>
      <c r="H50" s="2">
        <v>77.33333333333334</v>
      </c>
      <c r="I50" s="5">
        <v>36</v>
      </c>
      <c r="J50" s="7">
        <f>I50/(B50*240)</f>
        <v>0.05172413793103448</v>
      </c>
    </row>
    <row r="51" spans="1:10" ht="12.75">
      <c r="A51" s="1">
        <v>1412</v>
      </c>
      <c r="B51" s="13">
        <v>3</v>
      </c>
      <c r="C51" s="13">
        <v>3.3333333333333335</v>
      </c>
      <c r="D51" s="2">
        <v>114.74312032278036</v>
      </c>
      <c r="E51" s="2">
        <f>(C51*240)/D51</f>
        <v>6.972095562239763</v>
      </c>
      <c r="F51" s="8">
        <v>10</v>
      </c>
      <c r="G51" s="2">
        <f>(C51*240)/F51</f>
        <v>80</v>
      </c>
      <c r="H51" s="2">
        <v>80</v>
      </c>
      <c r="I51" s="5">
        <v>36</v>
      </c>
      <c r="J51" s="7">
        <f>I51/(B51*240)</f>
        <v>0.05</v>
      </c>
    </row>
    <row r="52" spans="1:9" ht="12.75">
      <c r="A52" s="1">
        <v>1413</v>
      </c>
      <c r="B52" s="14">
        <v>3.1029999999999998</v>
      </c>
      <c r="C52" s="13">
        <v>3.4477777777777776</v>
      </c>
      <c r="D52" s="2">
        <v>126.84791120387106</v>
      </c>
      <c r="E52" s="2">
        <f>(C52*240)/D52</f>
        <v>6.523297536502237</v>
      </c>
      <c r="F52" s="8">
        <v>10</v>
      </c>
      <c r="G52" s="2">
        <f>(C52*240)/F52</f>
        <v>82.74666666666666</v>
      </c>
      <c r="H52" s="2">
        <v>82.74666666666666</v>
      </c>
      <c r="I52" s="5">
        <v>36</v>
      </c>
    </row>
    <row r="53" spans="1:10" ht="12.75">
      <c r="A53" s="1">
        <v>1414</v>
      </c>
      <c r="B53" s="13">
        <v>3.206</v>
      </c>
      <c r="C53" s="13">
        <v>3.562222222222222</v>
      </c>
      <c r="D53" s="2">
        <v>124.88896785476801</v>
      </c>
      <c r="E53" s="2">
        <f>(C53*240)/D53</f>
        <v>6.845547273058784</v>
      </c>
      <c r="F53" s="8">
        <v>10</v>
      </c>
      <c r="G53" s="2">
        <f>(C53*240)/F53</f>
        <v>85.49333333333333</v>
      </c>
      <c r="H53" s="2">
        <v>85.49333333333333</v>
      </c>
      <c r="I53" s="5">
        <v>36</v>
      </c>
      <c r="J53" s="7">
        <f>I53/(B53*240)</f>
        <v>0.04678727386150967</v>
      </c>
    </row>
    <row r="54" spans="1:9" ht="12.75">
      <c r="A54" s="1">
        <v>1415</v>
      </c>
      <c r="B54" s="14">
        <v>3.1029999999999998</v>
      </c>
      <c r="C54" s="13">
        <v>3.4477777777777776</v>
      </c>
      <c r="D54" s="2">
        <v>134.87980791884752</v>
      </c>
      <c r="E54" s="2">
        <f>(C54*240)/D54</f>
        <v>6.134844640085227</v>
      </c>
      <c r="F54" s="8">
        <v>10</v>
      </c>
      <c r="G54" s="2">
        <f>(C54*240)/F54</f>
        <v>82.74666666666666</v>
      </c>
      <c r="H54" s="2">
        <v>82.74666666666666</v>
      </c>
      <c r="I54" s="5">
        <v>36</v>
      </c>
    </row>
    <row r="55" spans="2:6" ht="12.75">
      <c r="B55" s="13"/>
      <c r="C55" s="13"/>
      <c r="D55" s="2"/>
      <c r="F55" s="8"/>
    </row>
    <row r="56" spans="1:10" ht="12.75">
      <c r="A56" s="1" t="s">
        <v>8</v>
      </c>
      <c r="B56" s="15">
        <v>3.0624</v>
      </c>
      <c r="C56" s="15">
        <v>3.4026666666666663</v>
      </c>
      <c r="D56" s="2">
        <v>120.37032489024728</v>
      </c>
      <c r="E56" s="2">
        <f>AVERAGE(E50:E55)</f>
        <v>6.834254125422655</v>
      </c>
      <c r="F56" s="2">
        <v>10</v>
      </c>
      <c r="G56" s="2">
        <f>AVERAGE(G50:G55)</f>
        <v>81.664</v>
      </c>
      <c r="H56" s="2">
        <f>1/((1/H50+1/H51+1/H52+1/H53+1/H54)/5)</f>
        <v>81.5687153606522</v>
      </c>
      <c r="I56" s="5">
        <v>36</v>
      </c>
      <c r="J56" s="7">
        <f>AVERAGE(J50:J55)</f>
        <v>0.04950380393084806</v>
      </c>
    </row>
    <row r="57" spans="2:6" ht="12.75">
      <c r="B57" s="13"/>
      <c r="C57" s="13"/>
      <c r="D57" s="2"/>
      <c r="F57" s="8"/>
    </row>
    <row r="58" spans="1:10" ht="12.75">
      <c r="A58" s="1">
        <v>1416</v>
      </c>
      <c r="B58" s="13">
        <v>3</v>
      </c>
      <c r="C58" s="13">
        <v>3.3333333333333335</v>
      </c>
      <c r="D58" s="2">
        <v>150.18474408099667</v>
      </c>
      <c r="E58" s="2">
        <f>(C58*240)/D58</f>
        <v>5.326772735109161</v>
      </c>
      <c r="F58" s="8">
        <v>10</v>
      </c>
      <c r="G58" s="2">
        <f>(C58*240)/F58</f>
        <v>80</v>
      </c>
      <c r="H58" s="2">
        <v>80</v>
      </c>
      <c r="I58" s="5">
        <v>36</v>
      </c>
      <c r="J58" s="7">
        <f>I58/(B58*240)</f>
        <v>0.05</v>
      </c>
    </row>
    <row r="59" spans="1:10" ht="12.75">
      <c r="A59" s="1">
        <v>1417</v>
      </c>
      <c r="B59" s="13">
        <v>3.206</v>
      </c>
      <c r="C59" s="13">
        <v>3.562222222222222</v>
      </c>
      <c r="D59" s="2">
        <v>168.55457236818555</v>
      </c>
      <c r="E59" s="2">
        <f>(C59*240)/D59</f>
        <v>5.072145604367484</v>
      </c>
      <c r="F59" s="8">
        <v>10</v>
      </c>
      <c r="G59" s="2">
        <f>(C59*240)/F59</f>
        <v>85.49333333333333</v>
      </c>
      <c r="H59" s="2">
        <v>85.49333333333333</v>
      </c>
      <c r="I59" s="5">
        <v>36</v>
      </c>
      <c r="J59" s="7">
        <f>I59/(B59*240)</f>
        <v>0.04678727386150967</v>
      </c>
    </row>
    <row r="60" spans="1:9" ht="12.75">
      <c r="A60" s="1">
        <v>1418</v>
      </c>
      <c r="B60" s="14">
        <v>3.122</v>
      </c>
      <c r="C60" s="13">
        <v>3.468888888888889</v>
      </c>
      <c r="D60" s="2">
        <v>116.49321932415666</v>
      </c>
      <c r="E60" s="2">
        <f>(C60*240)/D60</f>
        <v>7.14662482643481</v>
      </c>
      <c r="F60" s="8">
        <v>10</v>
      </c>
      <c r="G60" s="2">
        <f>(C60*240)/F60</f>
        <v>83.25333333333333</v>
      </c>
      <c r="H60" s="2">
        <v>83.25333333333333</v>
      </c>
      <c r="I60" s="5">
        <v>36</v>
      </c>
    </row>
    <row r="61" spans="1:10" ht="12.75">
      <c r="A61" s="1">
        <v>1419</v>
      </c>
      <c r="B61" s="13">
        <v>3.038</v>
      </c>
      <c r="C61" s="13">
        <v>3.3755555555555556</v>
      </c>
      <c r="D61" s="2">
        <v>118.93223589868961</v>
      </c>
      <c r="E61" s="2">
        <f>(C61*240)/D61</f>
        <v>6.811722046690786</v>
      </c>
      <c r="F61" s="8">
        <v>10</v>
      </c>
      <c r="G61" s="2">
        <f>(C61*240)/F61</f>
        <v>81.01333333333334</v>
      </c>
      <c r="H61" s="2">
        <v>81.01333333333334</v>
      </c>
      <c r="I61" s="5">
        <v>36</v>
      </c>
      <c r="J61" s="7">
        <f>I61/(B61*240)</f>
        <v>0.04937458854509546</v>
      </c>
    </row>
    <row r="62" spans="1:10" ht="12.75">
      <c r="A62" s="1">
        <v>1420</v>
      </c>
      <c r="B62" s="13">
        <v>3.488</v>
      </c>
      <c r="C62" s="13">
        <v>3.8755555555555556</v>
      </c>
      <c r="D62" s="2">
        <v>123.91740843146526</v>
      </c>
      <c r="E62" s="2">
        <f>(C62*240)/D62</f>
        <v>7.5060747727609245</v>
      </c>
      <c r="F62" s="8">
        <v>10</v>
      </c>
      <c r="G62" s="2">
        <f>(C62*240)/F62</f>
        <v>93.01333333333334</v>
      </c>
      <c r="H62" s="2">
        <v>93.01333333333334</v>
      </c>
      <c r="I62" s="5">
        <v>36</v>
      </c>
      <c r="J62" s="7">
        <f>I62/(B62*240)</f>
        <v>0.0430045871559633</v>
      </c>
    </row>
    <row r="63" spans="2:6" ht="12.75">
      <c r="B63" s="13"/>
      <c r="C63" s="13"/>
      <c r="D63" s="2"/>
      <c r="F63" s="8"/>
    </row>
    <row r="64" spans="1:10" ht="12.75">
      <c r="A64" s="1" t="s">
        <v>9</v>
      </c>
      <c r="B64" s="15">
        <v>3.1708</v>
      </c>
      <c r="C64" s="15">
        <v>3.523111111111111</v>
      </c>
      <c r="D64" s="2">
        <v>135.61643602069873</v>
      </c>
      <c r="E64" s="2">
        <f>AVERAGE(E58:E63)</f>
        <v>6.372667997072633</v>
      </c>
      <c r="F64" s="2">
        <v>10</v>
      </c>
      <c r="G64" s="2">
        <f>AVERAGE(G58:G63)</f>
        <v>84.55466666666666</v>
      </c>
      <c r="H64" s="2">
        <f>1/((1/H58+1/H59+1/H60+1/H61+1/H62)/5)</f>
        <v>84.31256267777691</v>
      </c>
      <c r="I64" s="5">
        <v>36</v>
      </c>
      <c r="J64" s="7">
        <f>AVERAGE(J58:J63)</f>
        <v>0.04729161239064211</v>
      </c>
    </row>
    <row r="65" spans="2:6" ht="12.75">
      <c r="B65" s="13"/>
      <c r="C65" s="13"/>
      <c r="D65" s="2"/>
      <c r="F65" s="8"/>
    </row>
    <row r="66" spans="1:10" ht="12.75">
      <c r="A66" s="1">
        <v>1421</v>
      </c>
      <c r="B66" s="13">
        <v>2.7</v>
      </c>
      <c r="C66" s="13">
        <v>3.0000000000000004</v>
      </c>
      <c r="D66" s="2">
        <v>135.81550555981818</v>
      </c>
      <c r="E66" s="2">
        <f>(C66*240)/D66</f>
        <v>5.301309280057758</v>
      </c>
      <c r="F66" s="8">
        <v>10</v>
      </c>
      <c r="G66" s="2">
        <f>(C66*240)/F66</f>
        <v>72.00000000000001</v>
      </c>
      <c r="H66" s="2">
        <v>72.00000000000001</v>
      </c>
      <c r="I66" s="5">
        <v>36</v>
      </c>
      <c r="J66" s="7">
        <f>I66/(B66*240)</f>
        <v>0.05555555555555555</v>
      </c>
    </row>
    <row r="67" spans="1:10" ht="12.75">
      <c r="A67" s="1">
        <v>1422</v>
      </c>
      <c r="B67" s="13">
        <v>3.487</v>
      </c>
      <c r="C67" s="13">
        <v>3.874444444444445</v>
      </c>
      <c r="D67" s="2">
        <v>141.9659705361188</v>
      </c>
      <c r="E67" s="2">
        <f>(C67*240)/D67</f>
        <v>6.549926458820576</v>
      </c>
      <c r="F67" s="8">
        <v>10</v>
      </c>
      <c r="G67" s="2">
        <f>(C67*240)/F67</f>
        <v>92.98666666666668</v>
      </c>
      <c r="H67" s="2">
        <v>92.98666666666668</v>
      </c>
      <c r="I67" s="5">
        <v>36</v>
      </c>
      <c r="J67" s="7">
        <f>I67/(B67*240)</f>
        <v>0.04301691998852882</v>
      </c>
    </row>
    <row r="68" spans="1:10" ht="12.75">
      <c r="A68" s="1">
        <v>1423</v>
      </c>
      <c r="B68" s="13">
        <v>3.15</v>
      </c>
      <c r="C68" s="13">
        <v>3.5</v>
      </c>
      <c r="D68" s="2">
        <v>130.37934471787327</v>
      </c>
      <c r="E68" s="2">
        <f>(C68*240)/D68</f>
        <v>6.4427383173129815</v>
      </c>
      <c r="F68" s="8">
        <v>10</v>
      </c>
      <c r="G68" s="2">
        <f>(C68*240)/F68</f>
        <v>84</v>
      </c>
      <c r="H68" s="2">
        <v>84</v>
      </c>
      <c r="I68" s="5">
        <v>36</v>
      </c>
      <c r="J68" s="7">
        <f>I68/(B68*240)</f>
        <v>0.047619047619047616</v>
      </c>
    </row>
    <row r="69" spans="1:10" ht="12.75">
      <c r="A69" s="1">
        <v>1424</v>
      </c>
      <c r="B69" s="13">
        <v>3.15</v>
      </c>
      <c r="C69" s="13">
        <v>3.5</v>
      </c>
      <c r="D69" s="2">
        <v>149.8259829408522</v>
      </c>
      <c r="E69" s="2">
        <f>(C69*240)/D69</f>
        <v>5.6065041824662165</v>
      </c>
      <c r="F69" s="8">
        <v>10</v>
      </c>
      <c r="G69" s="2">
        <f>(C69*240)/F69</f>
        <v>84</v>
      </c>
      <c r="H69" s="2">
        <v>84</v>
      </c>
      <c r="I69" s="5">
        <v>36</v>
      </c>
      <c r="J69" s="7">
        <f>I69/(B69*240)</f>
        <v>0.047619047619047616</v>
      </c>
    </row>
    <row r="70" spans="1:9" ht="12.75">
      <c r="A70" s="1">
        <v>1425</v>
      </c>
      <c r="B70" s="16">
        <v>3.2626666666666666</v>
      </c>
      <c r="C70" s="13">
        <v>3.625185185185185</v>
      </c>
      <c r="D70" s="2">
        <v>150.41561335725828</v>
      </c>
      <c r="E70" s="2">
        <f>(C70*240)/D70</f>
        <v>5.784269498525836</v>
      </c>
      <c r="F70" s="8">
        <v>10</v>
      </c>
      <c r="G70" s="2">
        <f>(C70*240)/F70</f>
        <v>87.00444444444443</v>
      </c>
      <c r="H70" s="2">
        <v>87.00444444444443</v>
      </c>
      <c r="I70" s="5">
        <v>36</v>
      </c>
    </row>
    <row r="71" spans="2:6" ht="12.75">
      <c r="B71" s="16"/>
      <c r="C71" s="13"/>
      <c r="D71" s="2"/>
      <c r="F71" s="8"/>
    </row>
    <row r="72" spans="1:10" ht="12.75">
      <c r="A72" s="1" t="s">
        <v>10</v>
      </c>
      <c r="B72" s="15">
        <v>3.1499333333333333</v>
      </c>
      <c r="C72" s="15">
        <v>3.4999259259259263</v>
      </c>
      <c r="D72" s="2">
        <v>141.68048342238416</v>
      </c>
      <c r="E72" s="2">
        <f>AVERAGE(E66:E71)</f>
        <v>5.936949547436674</v>
      </c>
      <c r="F72" s="2">
        <v>10</v>
      </c>
      <c r="G72" s="2">
        <f>AVERAGE(G66:G71)</f>
        <v>83.99822222222221</v>
      </c>
      <c r="H72" s="2">
        <f>1/((1/H66+1/H67+1/H68+1/H69+1/H70)/5)</f>
        <v>83.40797177891669</v>
      </c>
      <c r="I72" s="5">
        <v>36</v>
      </c>
      <c r="J72" s="7">
        <f>AVERAGE(J66:J71)</f>
        <v>0.048452642695544904</v>
      </c>
    </row>
    <row r="73" spans="2:6" ht="12.75">
      <c r="B73" s="16"/>
      <c r="C73" s="13"/>
      <c r="D73" s="2"/>
      <c r="F73" s="8"/>
    </row>
    <row r="74" spans="1:9" ht="12.75">
      <c r="A74" s="1">
        <v>1426</v>
      </c>
      <c r="B74" s="16">
        <v>3.3753333333333333</v>
      </c>
      <c r="C74" s="13">
        <v>3.7503703703703706</v>
      </c>
      <c r="D74" s="2">
        <v>135.54353787261374</v>
      </c>
      <c r="F74" s="8">
        <v>10</v>
      </c>
      <c r="G74" s="2">
        <f>(C74*240)/F74</f>
        <v>90.00888888888889</v>
      </c>
      <c r="H74" s="2">
        <v>90.00888888888889</v>
      </c>
      <c r="I74" s="5">
        <v>36</v>
      </c>
    </row>
    <row r="75" spans="1:10" ht="12.75">
      <c r="A75" s="1">
        <v>1427</v>
      </c>
      <c r="B75" s="13">
        <v>3.488</v>
      </c>
      <c r="C75" s="13">
        <v>3.8755555555555556</v>
      </c>
      <c r="D75" s="2">
        <v>146.89505098676736</v>
      </c>
      <c r="E75" s="2">
        <f>(C75*240)/D75</f>
        <v>6.331958272829231</v>
      </c>
      <c r="F75" s="8">
        <v>10</v>
      </c>
      <c r="G75" s="2">
        <f>(C75*240)/F75</f>
        <v>93.01333333333334</v>
      </c>
      <c r="H75" s="2">
        <v>93.01333333333334</v>
      </c>
      <c r="I75" s="5">
        <v>36</v>
      </c>
      <c r="J75" s="7">
        <f>I75/(B75*240)</f>
        <v>0.0430045871559633</v>
      </c>
    </row>
    <row r="76" spans="1:10" ht="12.75">
      <c r="A76" s="1">
        <v>1428</v>
      </c>
      <c r="B76" s="13">
        <v>3.488</v>
      </c>
      <c r="C76" s="13">
        <v>3.8755555555555556</v>
      </c>
      <c r="D76" s="2">
        <v>141.85073693149846</v>
      </c>
      <c r="E76" s="2">
        <f>(C76*240)/D76</f>
        <v>6.557127255408667</v>
      </c>
      <c r="F76" s="8">
        <v>10</v>
      </c>
      <c r="G76" s="2">
        <f>(C76*240)/F76</f>
        <v>93.01333333333334</v>
      </c>
      <c r="H76" s="2">
        <v>93.01333333333334</v>
      </c>
      <c r="I76" s="5">
        <v>36</v>
      </c>
      <c r="J76" s="7">
        <f>I76/(B76*240)</f>
        <v>0.0430045871559633</v>
      </c>
    </row>
    <row r="77" spans="1:10" ht="12.75">
      <c r="A77" s="1">
        <v>1429</v>
      </c>
      <c r="B77" s="13">
        <v>3.6</v>
      </c>
      <c r="C77" s="13">
        <v>4</v>
      </c>
      <c r="D77" s="2">
        <v>160.47514230993036</v>
      </c>
      <c r="E77" s="2">
        <f>(C77*240)/D77</f>
        <v>5.982234919261973</v>
      </c>
      <c r="F77" s="8">
        <v>10</v>
      </c>
      <c r="G77" s="2">
        <f>(C77*240)/F77</f>
        <v>96</v>
      </c>
      <c r="H77" s="2">
        <v>96</v>
      </c>
      <c r="I77" s="5">
        <v>44</v>
      </c>
      <c r="J77" s="7">
        <f>I77/(B77*240)</f>
        <v>0.05092592592592592</v>
      </c>
    </row>
    <row r="78" spans="1:10" ht="12.75">
      <c r="A78" s="1">
        <v>1430</v>
      </c>
      <c r="B78" s="13">
        <v>3.6</v>
      </c>
      <c r="C78" s="13">
        <v>4</v>
      </c>
      <c r="D78" s="2">
        <v>158.941416078996</v>
      </c>
      <c r="E78" s="2">
        <f>(C78*240)/D78</f>
        <v>6.039961286886151</v>
      </c>
      <c r="F78" s="8">
        <v>10</v>
      </c>
      <c r="G78" s="2">
        <f>(C78*240)/F78</f>
        <v>96</v>
      </c>
      <c r="H78" s="2">
        <v>96</v>
      </c>
      <c r="I78" s="5">
        <v>44</v>
      </c>
      <c r="J78" s="7">
        <f>I78/(B78*240)</f>
        <v>0.05092592592592592</v>
      </c>
    </row>
    <row r="79" spans="2:6" ht="12.75">
      <c r="B79" s="13"/>
      <c r="C79" s="13"/>
      <c r="D79" s="2"/>
      <c r="F79" s="8"/>
    </row>
    <row r="80" spans="1:10" ht="12.75">
      <c r="A80" s="1" t="s">
        <v>11</v>
      </c>
      <c r="B80" s="15">
        <v>3.5102666666666664</v>
      </c>
      <c r="C80" s="15">
        <v>3.900296296296297</v>
      </c>
      <c r="D80" s="2">
        <v>148.74117683596117</v>
      </c>
      <c r="E80" s="2">
        <f>AVERAGE(E74:E79)</f>
        <v>6.227820433596506</v>
      </c>
      <c r="F80" s="2">
        <v>10</v>
      </c>
      <c r="G80" s="2">
        <f>AVERAGE(G74:G79)</f>
        <v>93.60711111111111</v>
      </c>
      <c r="H80" s="2">
        <f>1/((1/H74+1/H75+1/H76+1/H77+1/H78)/5)</f>
        <v>93.55299947837001</v>
      </c>
      <c r="I80" s="2">
        <f>AVERAGE(I74:I79)</f>
        <v>39.2</v>
      </c>
      <c r="J80" s="7">
        <f>AVERAGE(J74:J79)</f>
        <v>0.04696525654094461</v>
      </c>
    </row>
    <row r="81" spans="2:6" ht="12.75">
      <c r="B81" s="13"/>
      <c r="C81" s="13"/>
      <c r="D81" s="2"/>
      <c r="F81" s="8"/>
    </row>
    <row r="82" spans="1:10" ht="12.75">
      <c r="A82" s="1">
        <v>1431</v>
      </c>
      <c r="B82" s="13">
        <v>3.825</v>
      </c>
      <c r="C82" s="13">
        <v>4.25</v>
      </c>
      <c r="D82" s="2">
        <v>155.79613938073808</v>
      </c>
      <c r="E82" s="2">
        <f>(C82*240)/D82</f>
        <v>6.547017172917881</v>
      </c>
      <c r="F82" s="8">
        <v>10</v>
      </c>
      <c r="G82" s="2">
        <f>(C82*240)/F82</f>
        <v>102</v>
      </c>
      <c r="H82" s="2">
        <v>102</v>
      </c>
      <c r="I82" s="5">
        <v>44</v>
      </c>
      <c r="J82" s="7">
        <f>I82/(B82*240)</f>
        <v>0.04793028322440087</v>
      </c>
    </row>
    <row r="83" spans="1:10" ht="12.75">
      <c r="A83" s="1">
        <v>1432</v>
      </c>
      <c r="B83" s="13">
        <v>4.05</v>
      </c>
      <c r="C83" s="13">
        <v>4.5</v>
      </c>
      <c r="D83" s="2">
        <v>147.57633950277787</v>
      </c>
      <c r="E83" s="2">
        <f>(C83*240)/D83</f>
        <v>7.318246296383242</v>
      </c>
      <c r="F83" s="8">
        <v>11</v>
      </c>
      <c r="G83" s="2">
        <f>(C83*240)/F83</f>
        <v>98.18181818181819</v>
      </c>
      <c r="H83" s="2">
        <v>98.18181818181819</v>
      </c>
      <c r="I83" s="5">
        <v>44</v>
      </c>
      <c r="J83" s="7">
        <f>I83/(B83*240)</f>
        <v>0.04526748971193416</v>
      </c>
    </row>
    <row r="84" spans="1:9" ht="12.75">
      <c r="A84" s="1">
        <v>1433</v>
      </c>
      <c r="B84" s="14">
        <v>3.825</v>
      </c>
      <c r="C84" s="13">
        <v>4.25</v>
      </c>
      <c r="D84" s="2">
        <v>175.8156251942706</v>
      </c>
      <c r="E84" s="2">
        <f>(C84*240)/D84</f>
        <v>5.8015321384145055</v>
      </c>
      <c r="F84" s="8">
        <v>11</v>
      </c>
      <c r="G84" s="2">
        <f>(C84*240)/F84</f>
        <v>92.72727272727273</v>
      </c>
      <c r="H84" s="2">
        <v>92.72727272727273</v>
      </c>
      <c r="I84" s="5">
        <v>36</v>
      </c>
    </row>
    <row r="85" spans="1:10" ht="12.75">
      <c r="A85" s="1">
        <v>1434</v>
      </c>
      <c r="B85" s="13">
        <v>3.6</v>
      </c>
      <c r="C85" s="13">
        <v>4</v>
      </c>
      <c r="D85" s="2">
        <v>164.2996928098956</v>
      </c>
      <c r="E85" s="2">
        <f>(C85*240)/D85</f>
        <v>5.842981101071056</v>
      </c>
      <c r="F85" s="8">
        <v>11</v>
      </c>
      <c r="G85" s="2">
        <f>(C85*240)/F85</f>
        <v>87.27272727272727</v>
      </c>
      <c r="H85" s="2">
        <v>87.27272727272727</v>
      </c>
      <c r="I85" s="5">
        <v>40</v>
      </c>
      <c r="J85" s="7">
        <f>I85/(B85*240)</f>
        <v>0.046296296296296294</v>
      </c>
    </row>
    <row r="86" spans="1:10" ht="12.75">
      <c r="A86" s="1">
        <v>1435</v>
      </c>
      <c r="B86" s="13">
        <v>3.6</v>
      </c>
      <c r="C86" s="13">
        <v>4</v>
      </c>
      <c r="D86" s="2">
        <v>136.4562031417458</v>
      </c>
      <c r="E86" s="2">
        <f>(C86*240)/D86</f>
        <v>7.0352243276385655</v>
      </c>
      <c r="F86" s="8">
        <v>11</v>
      </c>
      <c r="G86" s="2">
        <f>(C86*240)/F86</f>
        <v>87.27272727272727</v>
      </c>
      <c r="H86" s="2">
        <v>87.27272727272727</v>
      </c>
      <c r="I86" s="5">
        <v>40</v>
      </c>
      <c r="J86" s="7">
        <f>I86/(B86*240)</f>
        <v>0.046296296296296294</v>
      </c>
    </row>
    <row r="87" spans="2:6" ht="12.75">
      <c r="B87" s="13"/>
      <c r="C87" s="13"/>
      <c r="D87" s="2"/>
      <c r="F87" s="8"/>
    </row>
    <row r="88" spans="1:10" ht="12.75">
      <c r="A88" s="1" t="s">
        <v>12</v>
      </c>
      <c r="B88" s="15">
        <v>3.78</v>
      </c>
      <c r="C88" s="15">
        <v>4.2</v>
      </c>
      <c r="D88" s="2">
        <v>155.9888000058856</v>
      </c>
      <c r="E88" s="2">
        <f>AVERAGE(E82:E87)</f>
        <v>6.50900020728505</v>
      </c>
      <c r="F88" s="2">
        <v>10.8</v>
      </c>
      <c r="G88" s="2">
        <f>AVERAGE(G82:G87)</f>
        <v>93.49090909090908</v>
      </c>
      <c r="H88" s="2">
        <f>1/((1/H82+1/H83+1/H84+1/H85+1/H86)/5)</f>
        <v>93.12706061374588</v>
      </c>
      <c r="I88" s="2">
        <f>AVERAGE(I82:I87)</f>
        <v>40.8</v>
      </c>
      <c r="J88" s="7">
        <f>AVERAGE(J82:J87)</f>
        <v>0.046447591382231895</v>
      </c>
    </row>
    <row r="89" spans="2:6" ht="12.75">
      <c r="B89" s="13"/>
      <c r="C89" s="13"/>
      <c r="D89" s="2"/>
      <c r="F89" s="8"/>
    </row>
    <row r="90" spans="1:9" ht="12.75">
      <c r="A90" s="1">
        <v>1436</v>
      </c>
      <c r="B90" s="16">
        <v>3.4875</v>
      </c>
      <c r="C90" s="13">
        <v>3.875</v>
      </c>
      <c r="D90" s="2">
        <v>122.22453033222847</v>
      </c>
      <c r="E90" s="2">
        <f>(C90*240)/D90</f>
        <v>7.608947217650099</v>
      </c>
      <c r="F90" s="8">
        <v>11</v>
      </c>
      <c r="G90" s="2">
        <f>(C90*240)/F90</f>
        <v>84.54545454545455</v>
      </c>
      <c r="H90" s="2">
        <v>84.54545454545455</v>
      </c>
      <c r="I90" s="5">
        <v>40</v>
      </c>
    </row>
    <row r="91" spans="1:9" ht="12.75">
      <c r="A91" s="1">
        <v>1437</v>
      </c>
      <c r="B91" s="16">
        <v>3.375</v>
      </c>
      <c r="C91" s="13">
        <v>3.75</v>
      </c>
      <c r="D91" s="2">
        <v>140.25909919611</v>
      </c>
      <c r="E91" s="2">
        <f>(C91*240)/D91</f>
        <v>6.4166959944725</v>
      </c>
      <c r="F91" s="8">
        <v>11</v>
      </c>
      <c r="G91" s="2">
        <f>(C91*240)/F91</f>
        <v>81.81818181818181</v>
      </c>
      <c r="H91" s="2">
        <v>81.81818181818181</v>
      </c>
      <c r="I91" s="5">
        <v>40</v>
      </c>
    </row>
    <row r="92" spans="1:9" ht="12.75">
      <c r="A92" s="1">
        <v>1438</v>
      </c>
      <c r="B92" s="16">
        <v>3.2625</v>
      </c>
      <c r="C92" s="13">
        <v>3.6250000000000004</v>
      </c>
      <c r="D92" s="2">
        <v>234.97399721561067</v>
      </c>
      <c r="E92" s="2">
        <f>(C92*240)/D92</f>
        <v>3.7025373458736097</v>
      </c>
      <c r="F92" s="8">
        <v>11</v>
      </c>
      <c r="G92" s="2">
        <f>(C92*240)/F92</f>
        <v>79.09090909090911</v>
      </c>
      <c r="H92" s="2">
        <v>79.09090909090911</v>
      </c>
      <c r="I92" s="5">
        <v>40</v>
      </c>
    </row>
    <row r="93" spans="1:10" ht="12.75">
      <c r="A93" s="1">
        <v>1439</v>
      </c>
      <c r="B93" s="13">
        <v>3.15</v>
      </c>
      <c r="C93" s="13">
        <v>3.5</v>
      </c>
      <c r="D93" s="2">
        <v>241.33689209334904</v>
      </c>
      <c r="E93" s="2">
        <f>(C93*240)/D93</f>
        <v>3.4806116574795714</v>
      </c>
      <c r="F93" s="8">
        <v>11</v>
      </c>
      <c r="G93" s="2">
        <f>(C93*240)/F93</f>
        <v>76.36363636363636</v>
      </c>
      <c r="H93" s="2">
        <v>76.36363636363636</v>
      </c>
      <c r="I93" s="5">
        <v>40</v>
      </c>
      <c r="J93" s="7">
        <f>I93/(B93*240)</f>
        <v>0.05291005291005291</v>
      </c>
    </row>
    <row r="94" spans="1:9" ht="12.75">
      <c r="A94" s="1">
        <v>1440</v>
      </c>
      <c r="B94" s="16">
        <v>3.4876666666666667</v>
      </c>
      <c r="C94" s="13">
        <v>3.8751851851851855</v>
      </c>
      <c r="D94" s="2">
        <v>146.3171259728302</v>
      </c>
      <c r="E94" s="2">
        <f>(C94*240)/D94</f>
        <v>6.356360803704861</v>
      </c>
      <c r="F94" s="8">
        <v>11</v>
      </c>
      <c r="G94" s="2">
        <f>(C94*240)/F94</f>
        <v>84.54949494949496</v>
      </c>
      <c r="H94" s="2">
        <v>84.54949494949496</v>
      </c>
      <c r="I94" s="5">
        <v>40</v>
      </c>
    </row>
    <row r="95" spans="2:6" ht="12.75">
      <c r="B95" s="16"/>
      <c r="C95" s="13"/>
      <c r="D95" s="2"/>
      <c r="F95" s="8"/>
    </row>
    <row r="96" spans="1:10" ht="12.75">
      <c r="A96" s="1" t="s">
        <v>13</v>
      </c>
      <c r="B96" s="15">
        <v>3.3525333333333336</v>
      </c>
      <c r="C96" s="15">
        <v>3.725037037037037</v>
      </c>
      <c r="D96" s="2">
        <v>177.02232896202568</v>
      </c>
      <c r="E96" s="2">
        <f>AVERAGE(E90:E95)</f>
        <v>5.513030603836128</v>
      </c>
      <c r="F96" s="2">
        <v>11</v>
      </c>
      <c r="G96" s="2">
        <f>AVERAGE(G90:G95)</f>
        <v>81.27353535353537</v>
      </c>
      <c r="H96" s="2">
        <f>1/((1/H90+1/H91+1/H92+1/H93+1/H94)/5)</f>
        <v>81.14711215865727</v>
      </c>
      <c r="I96" s="5">
        <v>40</v>
      </c>
      <c r="J96" s="7">
        <f>AVERAGE(J90:J95)</f>
        <v>0.05291005291005291</v>
      </c>
    </row>
    <row r="97" spans="2:6" ht="12.75">
      <c r="B97" s="16"/>
      <c r="C97" s="13"/>
      <c r="D97" s="2"/>
      <c r="F97" s="8"/>
    </row>
    <row r="98" spans="1:9" ht="12.75">
      <c r="A98" s="1">
        <v>1441</v>
      </c>
      <c r="B98" s="16">
        <v>3.8253333333333335</v>
      </c>
      <c r="C98" s="13">
        <v>4.250370370370371</v>
      </c>
      <c r="D98" s="2">
        <v>156.0399824487459</v>
      </c>
      <c r="E98" s="2">
        <f>(C98*240)/D98</f>
        <v>6.537355829451951</v>
      </c>
      <c r="F98" s="8">
        <v>11</v>
      </c>
      <c r="G98" s="2">
        <f>(C98*240)/F98</f>
        <v>92.73535353535355</v>
      </c>
      <c r="H98" s="2">
        <v>92.73535353535355</v>
      </c>
      <c r="I98" s="5">
        <v>40</v>
      </c>
    </row>
    <row r="99" spans="1:10" ht="12.75">
      <c r="A99" s="1">
        <v>1442</v>
      </c>
      <c r="B99" s="13">
        <v>4.163</v>
      </c>
      <c r="C99" s="13">
        <v>4.625555555555556</v>
      </c>
      <c r="D99" s="2">
        <v>136.24002889671675</v>
      </c>
      <c r="E99" s="2">
        <f>(C99*240)/D99</f>
        <v>8.148363901000954</v>
      </c>
      <c r="F99" s="8">
        <v>11</v>
      </c>
      <c r="G99" s="2">
        <f>(C99*240)/F99</f>
        <v>100.92121212121214</v>
      </c>
      <c r="H99" s="2">
        <v>100.92121212121214</v>
      </c>
      <c r="I99" s="5">
        <v>40</v>
      </c>
      <c r="J99" s="7">
        <f>I99/(B99*240)</f>
        <v>0.040035231003282885</v>
      </c>
    </row>
    <row r="100" spans="1:10" ht="12.75">
      <c r="A100" s="1">
        <v>1443</v>
      </c>
      <c r="B100" s="13">
        <v>3.55</v>
      </c>
      <c r="C100" s="13">
        <v>3.944444444444445</v>
      </c>
      <c r="D100" s="2">
        <v>178.2136085333023</v>
      </c>
      <c r="E100" s="2">
        <f>(C100*240)/D100</f>
        <v>5.311977432350604</v>
      </c>
      <c r="F100" s="8">
        <v>11</v>
      </c>
      <c r="G100" s="2">
        <f>(C100*240)/F100</f>
        <v>86.06060606060608</v>
      </c>
      <c r="H100" s="2">
        <v>86.06060606060608</v>
      </c>
      <c r="I100" s="5">
        <v>40</v>
      </c>
      <c r="J100" s="7">
        <f>I100/(B100*240)</f>
        <v>0.046948356807511735</v>
      </c>
    </row>
    <row r="101" spans="1:9" ht="12.75">
      <c r="A101" s="1">
        <v>1444</v>
      </c>
      <c r="B101" s="14">
        <v>3.6595000000000004</v>
      </c>
      <c r="C101" s="13">
        <v>4.066111111111112</v>
      </c>
      <c r="D101" s="2">
        <v>126.46670061230824</v>
      </c>
      <c r="E101" s="2">
        <f>(C101*240)/D101</f>
        <v>7.716392235599223</v>
      </c>
      <c r="F101" s="8">
        <v>11</v>
      </c>
      <c r="G101" s="2">
        <f>(C101*240)/F101</f>
        <v>88.71515151515153</v>
      </c>
      <c r="H101" s="2">
        <v>88.71515151515153</v>
      </c>
      <c r="I101" s="5">
        <v>40</v>
      </c>
    </row>
    <row r="102" spans="1:10" ht="12.75">
      <c r="A102" s="1">
        <v>1445</v>
      </c>
      <c r="B102" s="13">
        <v>3.769</v>
      </c>
      <c r="C102" s="13">
        <v>4.187777777777778</v>
      </c>
      <c r="D102" s="2">
        <v>119.79014782846693</v>
      </c>
      <c r="E102" s="2">
        <f>(C102*240)/D102</f>
        <v>8.390228118808805</v>
      </c>
      <c r="F102" s="8">
        <v>11</v>
      </c>
      <c r="G102" s="2">
        <f>(C102*240)/F102</f>
        <v>91.36969696969697</v>
      </c>
      <c r="H102" s="2">
        <v>91.36969696969697</v>
      </c>
      <c r="I102" s="5">
        <v>40</v>
      </c>
      <c r="J102" s="7">
        <f>I102/(B102*240)</f>
        <v>0.04422039444591846</v>
      </c>
    </row>
    <row r="103" spans="2:6" ht="12.75">
      <c r="B103" s="13"/>
      <c r="C103" s="13"/>
      <c r="D103" s="2"/>
      <c r="F103" s="8"/>
    </row>
    <row r="104" spans="1:10" ht="12.75">
      <c r="A104" s="1" t="s">
        <v>14</v>
      </c>
      <c r="B104" s="15">
        <v>3.7933666666666666</v>
      </c>
      <c r="C104" s="15">
        <v>4.2148518518518525</v>
      </c>
      <c r="D104" s="2">
        <v>143.350093663908</v>
      </c>
      <c r="E104" s="2">
        <f>AVERAGE(E98:E103)</f>
        <v>7.220863503442308</v>
      </c>
      <c r="F104" s="2">
        <v>11</v>
      </c>
      <c r="G104" s="2">
        <f>AVERAGE(G98:G103)</f>
        <v>91.96040404040406</v>
      </c>
      <c r="H104" s="2">
        <f>1/((1/H98+1/H99+1/H100+1/H101+1/H102)/5)</f>
        <v>91.69535136392533</v>
      </c>
      <c r="I104" s="5">
        <v>40</v>
      </c>
      <c r="J104" s="7">
        <f>AVERAGE(J98:J103)</f>
        <v>0.0437346607522377</v>
      </c>
    </row>
    <row r="105" spans="2:6" ht="12.75">
      <c r="B105" s="13"/>
      <c r="C105" s="13"/>
      <c r="D105" s="2"/>
      <c r="F105" s="8"/>
    </row>
    <row r="106" spans="1:9" ht="12.75">
      <c r="A106" s="1">
        <v>1446</v>
      </c>
      <c r="B106" s="14">
        <v>3.6345</v>
      </c>
      <c r="C106" s="13">
        <v>4.038333333333334</v>
      </c>
      <c r="D106" s="2">
        <v>144.77477980809437</v>
      </c>
      <c r="E106" s="2">
        <f>(C106*240)/D106</f>
        <v>6.694536170489911</v>
      </c>
      <c r="F106" s="8">
        <v>11</v>
      </c>
      <c r="G106" s="2">
        <f>(C106*240)/F106</f>
        <v>88.10909090909092</v>
      </c>
      <c r="H106" s="2">
        <v>88.10909090909092</v>
      </c>
      <c r="I106" s="5">
        <v>40</v>
      </c>
    </row>
    <row r="107" spans="1:10" ht="12.75">
      <c r="A107" s="1">
        <v>1447</v>
      </c>
      <c r="B107" s="13">
        <v>3.5</v>
      </c>
      <c r="C107" s="13">
        <v>3.8888888888888893</v>
      </c>
      <c r="D107" s="2">
        <v>160.24118480939688</v>
      </c>
      <c r="E107" s="2">
        <f>(C107*240)/D107</f>
        <v>5.8245533721153615</v>
      </c>
      <c r="F107" s="8">
        <v>11</v>
      </c>
      <c r="G107" s="2">
        <f>(C107*240)/F107</f>
        <v>84.84848484848486</v>
      </c>
      <c r="H107" s="2">
        <v>84.84848484848486</v>
      </c>
      <c r="I107" s="5">
        <v>40</v>
      </c>
      <c r="J107" s="7">
        <f>I107/(B107*240)</f>
        <v>0.047619047619047616</v>
      </c>
    </row>
    <row r="108" spans="1:9" ht="12.75">
      <c r="A108" s="1">
        <v>1448</v>
      </c>
      <c r="B108" s="16">
        <v>3.52</v>
      </c>
      <c r="C108" s="13">
        <v>3.9111111111111114</v>
      </c>
      <c r="D108" s="2">
        <v>142.05583153457567</v>
      </c>
      <c r="E108" s="2">
        <f>(C108*240)/D108</f>
        <v>6.607730612158643</v>
      </c>
      <c r="F108" s="8">
        <v>11</v>
      </c>
      <c r="G108" s="2">
        <f>(C108*240)/F108</f>
        <v>85.33333333333334</v>
      </c>
      <c r="H108" s="2">
        <v>85.33333333333334</v>
      </c>
      <c r="I108" s="5">
        <v>40</v>
      </c>
    </row>
    <row r="109" spans="1:9" ht="12.75">
      <c r="A109" s="1">
        <v>1449</v>
      </c>
      <c r="B109" s="16">
        <v>3.536</v>
      </c>
      <c r="C109" s="13">
        <v>3.9288888888888893</v>
      </c>
      <c r="D109" s="2">
        <v>118.07247012375262</v>
      </c>
      <c r="E109" s="2">
        <f>(C109*240)/D109</f>
        <v>7.986055787136816</v>
      </c>
      <c r="F109" s="8">
        <v>11</v>
      </c>
      <c r="G109" s="2">
        <f>(C109*240)/F109</f>
        <v>85.72121212121213</v>
      </c>
      <c r="H109" s="2">
        <v>85.72121212121213</v>
      </c>
      <c r="I109" s="5">
        <v>40</v>
      </c>
    </row>
    <row r="110" spans="1:9" ht="12.75">
      <c r="A110" s="1">
        <v>1450</v>
      </c>
      <c r="B110" s="16">
        <v>3.5488</v>
      </c>
      <c r="C110" s="13">
        <v>3.9431111111111115</v>
      </c>
      <c r="D110" s="2">
        <v>129.3778902503952</v>
      </c>
      <c r="E110" s="2">
        <f>(C110*240)/D110</f>
        <v>7.314593435053916</v>
      </c>
      <c r="F110" s="8">
        <v>11</v>
      </c>
      <c r="G110" s="2">
        <f>(C110*240)/F110</f>
        <v>86.03151515151517</v>
      </c>
      <c r="H110" s="2">
        <v>86.03151515151517</v>
      </c>
      <c r="I110" s="5">
        <v>40</v>
      </c>
    </row>
    <row r="111" spans="2:6" ht="12.75">
      <c r="B111" s="16"/>
      <c r="C111" s="13"/>
      <c r="D111" s="2"/>
      <c r="F111" s="8"/>
    </row>
    <row r="112" spans="1:10" ht="12.75">
      <c r="A112" s="1" t="s">
        <v>15</v>
      </c>
      <c r="B112" s="15">
        <v>3.54786</v>
      </c>
      <c r="C112" s="15">
        <v>3.942066666666667</v>
      </c>
      <c r="D112" s="2">
        <v>138.90443130524295</v>
      </c>
      <c r="E112" s="2">
        <f>AVERAGE(E106:E111)</f>
        <v>6.88549387539093</v>
      </c>
      <c r="F112" s="2">
        <v>11</v>
      </c>
      <c r="G112" s="2">
        <f>AVERAGE(G106:G111)</f>
        <v>86.0087272727273</v>
      </c>
      <c r="H112" s="2">
        <f>1/((1/H106+1/H107+1/H108+1/H109+1/H110)/5)</f>
        <v>85.99427962345291</v>
      </c>
      <c r="I112" s="5">
        <v>40</v>
      </c>
      <c r="J112" s="7">
        <f>AVERAGE(J106:J111)</f>
        <v>0.047619047619047616</v>
      </c>
    </row>
    <row r="113" spans="2:6" ht="12.75">
      <c r="B113" s="16"/>
      <c r="C113" s="13"/>
      <c r="D113" s="2"/>
      <c r="F113" s="8"/>
    </row>
    <row r="114" spans="1:9" ht="12.75">
      <c r="A114" s="1">
        <v>1451</v>
      </c>
      <c r="B114" s="16">
        <v>3.55904</v>
      </c>
      <c r="C114" s="13">
        <v>3.954488888888889</v>
      </c>
      <c r="D114" s="2">
        <v>124.4748412233696</v>
      </c>
      <c r="E114" s="2">
        <f>(C114*240)/D114</f>
        <v>7.624651889534994</v>
      </c>
      <c r="F114" s="8">
        <v>11</v>
      </c>
      <c r="G114" s="2">
        <f>(C114*240)/F114</f>
        <v>86.27975757575759</v>
      </c>
      <c r="H114" s="2">
        <v>86.27975757575759</v>
      </c>
      <c r="I114" s="5">
        <v>40</v>
      </c>
    </row>
    <row r="115" spans="1:10" ht="12.75">
      <c r="A115" s="1">
        <v>1452</v>
      </c>
      <c r="B115" s="13">
        <v>3.6</v>
      </c>
      <c r="C115" s="13">
        <v>4</v>
      </c>
      <c r="D115" s="2">
        <v>121.49966247483695</v>
      </c>
      <c r="E115" s="2">
        <f>(C115*240)/D115</f>
        <v>7.9012565174723814</v>
      </c>
      <c r="F115" s="8">
        <v>11</v>
      </c>
      <c r="G115" s="2">
        <f>(C115*240)/F115</f>
        <v>87.27272727272727</v>
      </c>
      <c r="H115" s="2">
        <v>87.27272727272727</v>
      </c>
      <c r="I115" s="5">
        <v>40</v>
      </c>
      <c r="J115" s="7">
        <f>I115/(B115*240)</f>
        <v>0.046296296296296294</v>
      </c>
    </row>
    <row r="116" spans="1:9" ht="12.75">
      <c r="A116" s="1">
        <v>1453</v>
      </c>
      <c r="B116" s="13"/>
      <c r="C116" s="13"/>
      <c r="D116" s="2">
        <v>136.15620180206346</v>
      </c>
      <c r="F116" s="8">
        <v>11</v>
      </c>
      <c r="I116" s="5">
        <v>40</v>
      </c>
    </row>
    <row r="117" spans="1:9" ht="12.75">
      <c r="A117" s="1">
        <v>1454</v>
      </c>
      <c r="B117" s="13"/>
      <c r="C117" s="13"/>
      <c r="D117" s="2">
        <v>133.1610624010482</v>
      </c>
      <c r="F117" s="8">
        <v>11</v>
      </c>
      <c r="I117" s="5">
        <v>40</v>
      </c>
    </row>
    <row r="118" spans="1:9" ht="12.75">
      <c r="A118" s="1">
        <v>1455</v>
      </c>
      <c r="B118" s="13"/>
      <c r="C118" s="13"/>
      <c r="D118" s="2">
        <v>121.88046224271037</v>
      </c>
      <c r="F118" s="8">
        <v>11</v>
      </c>
      <c r="I118" s="5">
        <v>40</v>
      </c>
    </row>
    <row r="119" spans="2:6" ht="12.75">
      <c r="B119" s="13"/>
      <c r="C119" s="13"/>
      <c r="D119" s="2"/>
      <c r="F119" s="8"/>
    </row>
    <row r="120" spans="1:10" ht="12.75">
      <c r="A120" s="1" t="s">
        <v>16</v>
      </c>
      <c r="B120" s="15">
        <v>3.57952</v>
      </c>
      <c r="C120" s="15">
        <v>3.9772444444444446</v>
      </c>
      <c r="D120" s="2">
        <v>127.4344460288057</v>
      </c>
      <c r="E120" s="2">
        <f>AVERAGE(E114:E119)</f>
        <v>7.762954203503687</v>
      </c>
      <c r="F120" s="2">
        <v>11</v>
      </c>
      <c r="G120" s="2">
        <f>AVERAGE(G114:G119)</f>
        <v>86.77624242424243</v>
      </c>
      <c r="H120" s="2">
        <f>1/((1/H114+1/H115)/2)</f>
        <v>86.77340181720658</v>
      </c>
      <c r="I120" s="5">
        <v>40</v>
      </c>
      <c r="J120" s="7">
        <f>AVERAGE(J114:J119)</f>
        <v>0.046296296296296294</v>
      </c>
    </row>
    <row r="121" spans="2:6" ht="12.75">
      <c r="B121" s="13"/>
      <c r="C121" s="13"/>
      <c r="D121" s="2"/>
      <c r="F121" s="8"/>
    </row>
    <row r="122" spans="1:9" ht="12.75">
      <c r="A122" s="1">
        <v>1456</v>
      </c>
      <c r="B122" s="13"/>
      <c r="C122" s="13"/>
      <c r="D122" s="2">
        <v>149.4442306600361</v>
      </c>
      <c r="F122" s="8">
        <v>11</v>
      </c>
      <c r="I122" s="5">
        <v>40</v>
      </c>
    </row>
    <row r="123" spans="1:9" ht="12.75">
      <c r="A123" s="1">
        <v>1457</v>
      </c>
      <c r="B123" s="13"/>
      <c r="C123" s="13"/>
      <c r="D123" s="2">
        <v>164.20550654761155</v>
      </c>
      <c r="F123" s="8">
        <v>11</v>
      </c>
      <c r="I123" s="5">
        <v>40</v>
      </c>
    </row>
    <row r="124" spans="1:9" ht="12.75">
      <c r="A124" s="1">
        <v>1458</v>
      </c>
      <c r="B124" s="13"/>
      <c r="C124" s="13"/>
      <c r="D124" s="2">
        <v>150.72311723243132</v>
      </c>
      <c r="F124" s="8">
        <v>11</v>
      </c>
      <c r="I124" s="5">
        <v>40</v>
      </c>
    </row>
    <row r="125" spans="1:9" ht="12.75">
      <c r="A125" s="1">
        <v>1459</v>
      </c>
      <c r="B125" s="13"/>
      <c r="C125" s="13"/>
      <c r="D125" s="2">
        <v>132.54223891868745</v>
      </c>
      <c r="F125" s="8">
        <v>11</v>
      </c>
      <c r="I125" s="5">
        <v>40</v>
      </c>
    </row>
    <row r="126" spans="1:9" ht="12.75">
      <c r="A126" s="1">
        <v>1460</v>
      </c>
      <c r="B126" s="13"/>
      <c r="C126" s="13"/>
      <c r="D126" s="2">
        <v>147.310117499698</v>
      </c>
      <c r="F126" s="8">
        <v>11</v>
      </c>
      <c r="I126" s="5">
        <v>40</v>
      </c>
    </row>
    <row r="127" spans="2:6" ht="12.75">
      <c r="B127" s="13"/>
      <c r="C127" s="13"/>
      <c r="D127" s="2"/>
      <c r="F127" s="8"/>
    </row>
    <row r="128" spans="1:9" ht="12.75">
      <c r="A128" s="1" t="s">
        <v>18</v>
      </c>
      <c r="B128" s="15">
        <v>0</v>
      </c>
      <c r="C128" s="15">
        <v>0</v>
      </c>
      <c r="D128" s="2">
        <v>148.84504217169288</v>
      </c>
      <c r="F128" s="2">
        <v>11</v>
      </c>
      <c r="I128" s="5">
        <v>40</v>
      </c>
    </row>
    <row r="129" spans="2:6" ht="12.75">
      <c r="B129" s="13"/>
      <c r="C129" s="13"/>
      <c r="D129" s="2"/>
      <c r="F129" s="8"/>
    </row>
    <row r="130" spans="1:9" ht="12.75">
      <c r="A130" s="1">
        <v>1461</v>
      </c>
      <c r="B130" s="13"/>
      <c r="C130" s="13"/>
      <c r="D130" s="2">
        <v>125.65638094155167</v>
      </c>
      <c r="F130" s="8">
        <v>11</v>
      </c>
      <c r="I130" s="5">
        <v>40</v>
      </c>
    </row>
    <row r="131" spans="1:9" ht="12.75">
      <c r="A131" s="1">
        <v>1462</v>
      </c>
      <c r="B131" s="13"/>
      <c r="C131" s="13"/>
      <c r="D131" s="2">
        <v>121.12101449464814</v>
      </c>
      <c r="F131" s="8">
        <v>11</v>
      </c>
      <c r="I131" s="5">
        <v>40</v>
      </c>
    </row>
    <row r="132" spans="1:9" ht="12.75">
      <c r="A132" s="1">
        <v>1463</v>
      </c>
      <c r="B132" s="13"/>
      <c r="C132" s="13"/>
      <c r="D132" s="2">
        <v>103.1683291205926</v>
      </c>
      <c r="F132" s="8">
        <v>11</v>
      </c>
      <c r="I132" s="5">
        <v>40</v>
      </c>
    </row>
    <row r="133" spans="1:9" ht="12.75">
      <c r="A133" s="1">
        <v>1464</v>
      </c>
      <c r="B133" s="13"/>
      <c r="C133" s="13"/>
      <c r="D133" s="2">
        <v>98.41319840034191</v>
      </c>
      <c r="F133" s="8">
        <v>11</v>
      </c>
      <c r="I133" s="5">
        <v>40</v>
      </c>
    </row>
    <row r="134" spans="1:9" ht="12.75">
      <c r="A134" s="1">
        <v>1465</v>
      </c>
      <c r="B134" s="13"/>
      <c r="C134" s="13"/>
      <c r="D134" s="2">
        <v>111.79332821713245</v>
      </c>
      <c r="F134" s="8">
        <v>11</v>
      </c>
      <c r="I134" s="5">
        <v>40</v>
      </c>
    </row>
    <row r="135" spans="2:6" ht="12.75">
      <c r="B135" s="13"/>
      <c r="C135" s="13"/>
      <c r="D135" s="2"/>
      <c r="F135" s="8"/>
    </row>
    <row r="136" spans="1:9" ht="12.75">
      <c r="A136" s="1" t="s">
        <v>19</v>
      </c>
      <c r="B136" s="15">
        <v>0</v>
      </c>
      <c r="C136" s="15">
        <v>0</v>
      </c>
      <c r="D136" s="2">
        <v>112.03045023485336</v>
      </c>
      <c r="F136" s="2">
        <v>11</v>
      </c>
      <c r="I136" s="5">
        <v>40</v>
      </c>
    </row>
    <row r="137" spans="4:6" ht="12.75">
      <c r="D137" s="2"/>
      <c r="F137" s="8"/>
    </row>
    <row r="138" spans="1:9" ht="12.75">
      <c r="A138" s="1">
        <v>1466</v>
      </c>
      <c r="D138" s="2">
        <v>121.15405108399553</v>
      </c>
      <c r="F138" s="8">
        <v>11</v>
      </c>
      <c r="I138" s="5">
        <v>40</v>
      </c>
    </row>
    <row r="139" spans="1:9" ht="12.75">
      <c r="A139" s="1">
        <v>1467</v>
      </c>
      <c r="D139" s="2">
        <v>129.00555232103125</v>
      </c>
      <c r="F139" s="8">
        <v>11</v>
      </c>
      <c r="I139" s="5">
        <v>40</v>
      </c>
    </row>
    <row r="140" spans="1:9" ht="12.75">
      <c r="A140" s="1">
        <v>1468</v>
      </c>
      <c r="D140" s="2">
        <v>121.43604576703288</v>
      </c>
      <c r="F140" s="8">
        <v>11</v>
      </c>
      <c r="I140" s="5">
        <v>40</v>
      </c>
    </row>
    <row r="141" spans="1:9" ht="12.75">
      <c r="A141" s="1">
        <v>1469</v>
      </c>
      <c r="D141" s="2">
        <v>121.24271938453677</v>
      </c>
      <c r="F141" s="8">
        <v>11</v>
      </c>
      <c r="I141" s="5">
        <v>40</v>
      </c>
    </row>
    <row r="142" spans="1:9" ht="12.75">
      <c r="A142" s="1">
        <v>1470</v>
      </c>
      <c r="D142" s="2">
        <v>116.66136122561424</v>
      </c>
      <c r="F142" s="8">
        <v>11</v>
      </c>
      <c r="I142" s="5">
        <v>40</v>
      </c>
    </row>
    <row r="143" spans="4:6" ht="12.75">
      <c r="D143" s="2"/>
      <c r="F143" s="8"/>
    </row>
    <row r="144" spans="1:9" ht="12.75">
      <c r="A144" s="1" t="s">
        <v>20</v>
      </c>
      <c r="D144" s="2">
        <v>121.89994595644214</v>
      </c>
      <c r="F144" s="2">
        <v>11</v>
      </c>
      <c r="I144" s="5">
        <v>40</v>
      </c>
    </row>
    <row r="145" spans="4:6" ht="12.75">
      <c r="D145" s="2"/>
      <c r="F145" s="8"/>
    </row>
    <row r="146" spans="1:6" ht="12.75">
      <c r="A146" s="1">
        <v>1471</v>
      </c>
      <c r="D146" s="2">
        <v>125.79438577163532</v>
      </c>
      <c r="F146" s="8">
        <v>11</v>
      </c>
    </row>
    <row r="147" spans="1:6" ht="12.75">
      <c r="A147" s="1">
        <v>1472</v>
      </c>
      <c r="D147" s="2">
        <v>120.75969894211795</v>
      </c>
      <c r="F147" s="8">
        <v>11</v>
      </c>
    </row>
    <row r="148" spans="1:6" ht="12.75">
      <c r="A148" s="1">
        <v>1473</v>
      </c>
      <c r="D148" s="2">
        <v>104.76985827198122</v>
      </c>
      <c r="F148" s="8">
        <v>11</v>
      </c>
    </row>
    <row r="149" spans="1:6" ht="12.75">
      <c r="A149" s="1">
        <v>1474</v>
      </c>
      <c r="D149" s="2">
        <v>136.6608797672558</v>
      </c>
      <c r="F149" s="8">
        <v>11</v>
      </c>
    </row>
    <row r="150" spans="1:6" ht="12.75">
      <c r="A150" s="1">
        <v>1475</v>
      </c>
      <c r="D150" s="2">
        <v>118.33742839481607</v>
      </c>
      <c r="F150" s="8">
        <v>11</v>
      </c>
    </row>
    <row r="151" spans="4:6" ht="12.75">
      <c r="D151" s="2"/>
      <c r="F151" s="8"/>
    </row>
    <row r="152" spans="1:6" ht="12.75">
      <c r="A152" s="1" t="s">
        <v>21</v>
      </c>
      <c r="D152" s="2">
        <v>121.26445022956128</v>
      </c>
      <c r="F152" s="2">
        <v>11</v>
      </c>
    </row>
    <row r="153" spans="4:6" ht="12.75">
      <c r="D153" s="2"/>
      <c r="F153" s="8"/>
    </row>
    <row r="154" spans="1:6" ht="12.75">
      <c r="A154" s="1">
        <v>1476</v>
      </c>
      <c r="D154" s="2">
        <v>116.65892906585802</v>
      </c>
      <c r="F154" s="8">
        <v>11</v>
      </c>
    </row>
    <row r="155" spans="1:6" ht="12.75">
      <c r="A155" s="1">
        <v>1477</v>
      </c>
      <c r="D155" s="2">
        <v>124.74718296082631</v>
      </c>
      <c r="F155" s="8">
        <v>11</v>
      </c>
    </row>
    <row r="156" spans="1:6" ht="12.75">
      <c r="A156" s="1">
        <v>1478</v>
      </c>
      <c r="D156" s="2">
        <v>164.0715431135321</v>
      </c>
      <c r="F156" s="8">
        <v>11</v>
      </c>
    </row>
    <row r="157" spans="1:6" ht="12.75">
      <c r="A157" s="1">
        <v>1479</v>
      </c>
      <c r="D157" s="2">
        <v>188.59288037464773</v>
      </c>
      <c r="F157" s="8">
        <v>11</v>
      </c>
    </row>
    <row r="158" spans="1:6" ht="12.75">
      <c r="A158" s="1">
        <v>1480</v>
      </c>
      <c r="D158" s="2">
        <v>146.09725427305315</v>
      </c>
      <c r="F158" s="8">
        <v>11</v>
      </c>
    </row>
    <row r="159" spans="4:6" ht="12.75">
      <c r="D159" s="2"/>
      <c r="F159" s="8"/>
    </row>
    <row r="160" spans="1:6" ht="12.75">
      <c r="A160" s="1" t="s">
        <v>22</v>
      </c>
      <c r="D160" s="2">
        <v>148.03355795758347</v>
      </c>
      <c r="F160" s="2">
        <v>11</v>
      </c>
    </row>
    <row r="161" spans="4:6" ht="12.75">
      <c r="D161" s="2"/>
      <c r="F161" s="8"/>
    </row>
    <row r="162" spans="1:6" ht="12.75">
      <c r="A162" s="1">
        <v>1481</v>
      </c>
      <c r="D162" s="2">
        <v>174.17343346423542</v>
      </c>
      <c r="F162" s="8">
        <v>11</v>
      </c>
    </row>
    <row r="163" spans="1:6" ht="12.75">
      <c r="A163" s="1">
        <v>1482</v>
      </c>
      <c r="D163" s="2">
        <v>244.92574462257474</v>
      </c>
      <c r="F163" s="8">
        <v>11</v>
      </c>
    </row>
    <row r="164" spans="1:6" ht="12.75">
      <c r="A164" s="1">
        <v>1483</v>
      </c>
      <c r="D164" s="2">
        <v>283.4777562287672</v>
      </c>
      <c r="F164" s="8">
        <v>11</v>
      </c>
    </row>
    <row r="165" spans="1:6" ht="12.75">
      <c r="A165" s="1">
        <v>1484</v>
      </c>
      <c r="D165" s="2">
        <v>151.94144258644468</v>
      </c>
      <c r="F165" s="8">
        <v>11</v>
      </c>
    </row>
    <row r="166" spans="1:6" ht="12.75">
      <c r="A166" s="1">
        <v>1485</v>
      </c>
      <c r="D166" s="2">
        <v>135.96676942679375</v>
      </c>
      <c r="F166" s="8">
        <v>11</v>
      </c>
    </row>
    <row r="167" spans="4:6" ht="12.75">
      <c r="D167" s="2"/>
      <c r="F167" s="8"/>
    </row>
    <row r="168" spans="1:6" ht="12.75">
      <c r="A168" s="1" t="s">
        <v>23</v>
      </c>
      <c r="D168" s="2">
        <v>198.09702926576315</v>
      </c>
      <c r="F168" s="2">
        <v>11</v>
      </c>
    </row>
    <row r="169" ht="12.75">
      <c r="D169" s="2"/>
    </row>
    <row r="170" spans="1:4" ht="12.75">
      <c r="A170" s="1">
        <v>1486</v>
      </c>
      <c r="D170" s="2">
        <v>188.9113595998175</v>
      </c>
    </row>
    <row r="171" spans="1:4" ht="12.75">
      <c r="A171" s="1">
        <v>1487</v>
      </c>
      <c r="D171" s="2">
        <v>208.88870623013537</v>
      </c>
    </row>
    <row r="172" spans="1:4" ht="12.75">
      <c r="A172" s="1">
        <v>1488</v>
      </c>
      <c r="D172" s="2">
        <v>219.85375138991137</v>
      </c>
    </row>
    <row r="173" spans="1:4" ht="12.75">
      <c r="A173" s="1">
        <v>1489</v>
      </c>
      <c r="D173" s="2">
        <v>254.65296272781887</v>
      </c>
    </row>
    <row r="174" spans="1:4" ht="12.75">
      <c r="A174" s="1">
        <v>1490</v>
      </c>
      <c r="D174" s="2">
        <v>292.83369679007933</v>
      </c>
    </row>
    <row r="175" ht="12.75">
      <c r="D175" s="2"/>
    </row>
    <row r="176" spans="1:4" ht="12.75">
      <c r="A176" s="1" t="s">
        <v>24</v>
      </c>
      <c r="D176" s="2">
        <v>233.02809534755247</v>
      </c>
    </row>
    <row r="177" ht="12.75">
      <c r="D177" s="2"/>
    </row>
    <row r="178" spans="1:4" ht="12.75">
      <c r="A178" s="1">
        <v>1491</v>
      </c>
      <c r="D178" s="2">
        <v>269.9241845249803</v>
      </c>
    </row>
    <row r="179" spans="1:4" ht="12.75">
      <c r="A179" s="1">
        <v>1492</v>
      </c>
      <c r="D179" s="2">
        <v>215.26096053331395</v>
      </c>
    </row>
    <row r="180" spans="1:4" ht="12.75">
      <c r="A180" s="1">
        <v>1493</v>
      </c>
      <c r="D180" s="2">
        <v>177.63210456417784</v>
      </c>
    </row>
    <row r="181" spans="1:4" ht="12.75">
      <c r="A181" s="1">
        <v>1494</v>
      </c>
      <c r="D181" s="2">
        <v>134.7750421428489</v>
      </c>
    </row>
    <row r="182" spans="1:4" ht="12.75">
      <c r="A182" s="1">
        <v>1495</v>
      </c>
      <c r="D182" s="2">
        <v>117.92542236762189</v>
      </c>
    </row>
    <row r="183" ht="12.75">
      <c r="D183" s="2"/>
    </row>
    <row r="184" spans="1:4" ht="12.75">
      <c r="A184" s="1" t="s">
        <v>30</v>
      </c>
      <c r="D184" s="2">
        <v>183.10354282658858</v>
      </c>
    </row>
    <row r="185" ht="12.75">
      <c r="D185" s="2"/>
    </row>
    <row r="186" spans="1:4" ht="12.75">
      <c r="A186" s="1">
        <v>1496</v>
      </c>
      <c r="D186" s="2">
        <v>122.53378715421675</v>
      </c>
    </row>
    <row r="187" spans="1:4" ht="12.75">
      <c r="A187" s="1">
        <v>1497</v>
      </c>
      <c r="D187" s="2">
        <v>119.08294633751288</v>
      </c>
    </row>
    <row r="188" spans="1:4" ht="12.75">
      <c r="A188" s="1">
        <v>1498</v>
      </c>
      <c r="D188" s="2">
        <v>135.0900464892599</v>
      </c>
    </row>
    <row r="189" spans="1:4" ht="12.75">
      <c r="A189" s="1">
        <v>1499</v>
      </c>
      <c r="D189" s="2">
        <v>136.3981173160203</v>
      </c>
    </row>
    <row r="190" spans="1:4" ht="12.75">
      <c r="A190" s="1">
        <v>1500</v>
      </c>
      <c r="D190" s="2">
        <v>119.98142555676449</v>
      </c>
    </row>
    <row r="191" ht="12.75">
      <c r="D191" s="2"/>
    </row>
    <row r="192" spans="1:4" ht="12.75">
      <c r="A192" s="1" t="s">
        <v>31</v>
      </c>
      <c r="D192" s="2">
        <v>126.61726457075486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6"/>
  </sheetPr>
  <dimension ref="A1:J58"/>
  <sheetViews>
    <sheetView zoomScalePageLayoutView="0" workbookViewId="0" topLeftCell="A1">
      <pane xSplit="1" ySplit="17" topLeftCell="B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7" sqref="B17"/>
    </sheetView>
  </sheetViews>
  <sheetFormatPr defaultColWidth="9.140625" defaultRowHeight="12.75"/>
  <cols>
    <col min="1" max="1" width="8.140625" style="0" customWidth="1"/>
    <col min="2" max="3" width="10.00390625" style="0" customWidth="1"/>
    <col min="4" max="4" width="11.8515625" style="0" customWidth="1"/>
    <col min="5" max="5" width="14.28125" style="0" customWidth="1"/>
    <col min="6" max="6" width="10.7109375" style="0" customWidth="1"/>
    <col min="7" max="8" width="12.140625" style="0" customWidth="1"/>
    <col min="9" max="10" width="11.421875" style="0" customWidth="1"/>
  </cols>
  <sheetData>
    <row r="1" spans="3:8" ht="12.75">
      <c r="C1" s="4" t="s">
        <v>75</v>
      </c>
      <c r="D1" s="3"/>
      <c r="E1" s="4"/>
      <c r="F1" s="9"/>
      <c r="H1" s="2"/>
    </row>
    <row r="2" spans="3:8" ht="12.75">
      <c r="C2" s="4" t="s">
        <v>79</v>
      </c>
      <c r="D2" s="3"/>
      <c r="E2" s="4"/>
      <c r="F2" s="9"/>
      <c r="H2" s="2"/>
    </row>
    <row r="3" spans="3:8" ht="12.75">
      <c r="C3" s="4" t="s">
        <v>78</v>
      </c>
      <c r="D3" s="3"/>
      <c r="E3" s="4"/>
      <c r="F3" s="9"/>
      <c r="H3" s="2"/>
    </row>
    <row r="4" spans="3:8" ht="12.75">
      <c r="C4" s="4" t="s">
        <v>53</v>
      </c>
      <c r="D4" s="3"/>
      <c r="E4" s="4"/>
      <c r="F4" s="9"/>
      <c r="H4" s="2"/>
    </row>
    <row r="5" spans="3:8" ht="12.75">
      <c r="C5" s="4" t="s">
        <v>60</v>
      </c>
      <c r="D5" s="3"/>
      <c r="E5" s="4"/>
      <c r="F5" s="9"/>
      <c r="H5" s="2"/>
    </row>
    <row r="6" spans="1:10" ht="12.75">
      <c r="A6" s="1"/>
      <c r="B6" s="2"/>
      <c r="C6" s="2"/>
      <c r="E6" s="2"/>
      <c r="F6" s="2"/>
      <c r="G6" s="2"/>
      <c r="H6" s="2"/>
      <c r="I6" s="5"/>
      <c r="J6" s="7"/>
    </row>
    <row r="7" spans="2:10" ht="12.75">
      <c r="B7" s="2"/>
      <c r="C7" s="2"/>
      <c r="E7" s="2"/>
      <c r="F7" s="2"/>
      <c r="G7" s="2"/>
      <c r="H7" s="2"/>
      <c r="I7" s="5"/>
      <c r="J7" s="7"/>
    </row>
    <row r="8" spans="1:10" ht="12.75">
      <c r="A8" s="1"/>
      <c r="B8" s="3" t="s">
        <v>64</v>
      </c>
      <c r="C8" s="3" t="s">
        <v>64</v>
      </c>
      <c r="D8" s="4" t="s">
        <v>82</v>
      </c>
      <c r="E8" s="3" t="s">
        <v>81</v>
      </c>
      <c r="F8" s="3" t="s">
        <v>85</v>
      </c>
      <c r="G8" s="3" t="s">
        <v>69</v>
      </c>
      <c r="H8" s="3" t="s">
        <v>69</v>
      </c>
      <c r="I8" s="9" t="s">
        <v>51</v>
      </c>
      <c r="J8" s="10" t="s">
        <v>52</v>
      </c>
    </row>
    <row r="9" spans="1:10" ht="12.75">
      <c r="A9" s="1"/>
      <c r="B9" s="3" t="s">
        <v>87</v>
      </c>
      <c r="C9" s="3" t="s">
        <v>87</v>
      </c>
      <c r="D9" s="4" t="s">
        <v>48</v>
      </c>
      <c r="E9" s="3" t="s">
        <v>70</v>
      </c>
      <c r="F9" s="3" t="s">
        <v>71</v>
      </c>
      <c r="G9" s="3" t="s">
        <v>44</v>
      </c>
      <c r="H9" s="3" t="s">
        <v>44</v>
      </c>
      <c r="I9" s="9" t="s">
        <v>46</v>
      </c>
      <c r="J9" s="10" t="s">
        <v>29</v>
      </c>
    </row>
    <row r="10" spans="1:10" ht="12.75">
      <c r="A10" s="1" t="s">
        <v>88</v>
      </c>
      <c r="B10" s="3" t="s">
        <v>32</v>
      </c>
      <c r="C10" s="3" t="s">
        <v>26</v>
      </c>
      <c r="D10" s="4" t="s">
        <v>41</v>
      </c>
      <c r="E10" s="3" t="s">
        <v>25</v>
      </c>
      <c r="F10" s="3" t="s">
        <v>38</v>
      </c>
      <c r="G10" s="3" t="s">
        <v>85</v>
      </c>
      <c r="H10" s="3" t="s">
        <v>85</v>
      </c>
      <c r="I10" s="9" t="s">
        <v>50</v>
      </c>
      <c r="J10" s="10" t="s">
        <v>27</v>
      </c>
    </row>
    <row r="11" spans="1:10" ht="12.75">
      <c r="A11" s="1"/>
      <c r="B11" s="3" t="s">
        <v>37</v>
      </c>
      <c r="C11" s="3" t="s">
        <v>37</v>
      </c>
      <c r="D11" s="4" t="s">
        <v>35</v>
      </c>
      <c r="E11" s="3" t="s">
        <v>58</v>
      </c>
      <c r="F11" s="3" t="s">
        <v>42</v>
      </c>
      <c r="G11" s="3" t="s">
        <v>49</v>
      </c>
      <c r="H11" s="3" t="s">
        <v>49</v>
      </c>
      <c r="I11" s="9" t="s">
        <v>28</v>
      </c>
      <c r="J11" s="10" t="s">
        <v>40</v>
      </c>
    </row>
    <row r="12" spans="1:10" ht="12.75">
      <c r="A12" s="1"/>
      <c r="B12" s="2"/>
      <c r="C12" s="2"/>
      <c r="D12" s="4" t="s">
        <v>57</v>
      </c>
      <c r="E12" s="3" t="s">
        <v>41</v>
      </c>
      <c r="F12" s="3" t="s">
        <v>56</v>
      </c>
      <c r="G12" s="3" t="s">
        <v>80</v>
      </c>
      <c r="H12" s="3" t="s">
        <v>80</v>
      </c>
      <c r="I12" s="9" t="s">
        <v>61</v>
      </c>
      <c r="J12" s="10" t="s">
        <v>28</v>
      </c>
    </row>
    <row r="13" spans="1:10" ht="12.75">
      <c r="A13" s="1"/>
      <c r="B13" s="2"/>
      <c r="C13" s="2"/>
      <c r="D13" s="4" t="s">
        <v>48</v>
      </c>
      <c r="E13" s="3" t="s">
        <v>36</v>
      </c>
      <c r="F13" s="3" t="s">
        <v>57</v>
      </c>
      <c r="G13" s="3" t="s">
        <v>72</v>
      </c>
      <c r="H13" s="3" t="s">
        <v>72</v>
      </c>
      <c r="I13" s="9" t="s">
        <v>44</v>
      </c>
      <c r="J13" s="10" t="s">
        <v>74</v>
      </c>
    </row>
    <row r="14" spans="1:10" ht="12.75">
      <c r="A14" s="1"/>
      <c r="B14" s="2"/>
      <c r="C14" s="2"/>
      <c r="D14" s="4"/>
      <c r="E14" s="2"/>
      <c r="F14" s="3" t="s">
        <v>48</v>
      </c>
      <c r="G14" s="3" t="s">
        <v>28</v>
      </c>
      <c r="H14" s="3" t="s">
        <v>28</v>
      </c>
      <c r="I14" s="9" t="s">
        <v>57</v>
      </c>
      <c r="J14" s="10" t="s">
        <v>0</v>
      </c>
    </row>
    <row r="15" spans="1:10" ht="12.75">
      <c r="A15" s="1"/>
      <c r="B15" s="2"/>
      <c r="C15" s="2"/>
      <c r="D15" s="4"/>
      <c r="E15" s="2"/>
      <c r="F15" s="3"/>
      <c r="G15" s="3" t="s">
        <v>1</v>
      </c>
      <c r="H15" s="3" t="s">
        <v>1</v>
      </c>
      <c r="I15" s="9"/>
      <c r="J15" s="10"/>
    </row>
    <row r="16" spans="1:10" ht="12.75">
      <c r="A16" s="1"/>
      <c r="B16" s="2"/>
      <c r="C16" s="2"/>
      <c r="E16" s="2"/>
      <c r="F16" s="2"/>
      <c r="G16" s="3" t="s">
        <v>34</v>
      </c>
      <c r="H16" s="3" t="s">
        <v>55</v>
      </c>
      <c r="I16" s="5"/>
      <c r="J16" s="7"/>
    </row>
    <row r="17" spans="1:10" ht="12.75">
      <c r="A17" s="1"/>
      <c r="B17" s="2"/>
      <c r="C17" s="2"/>
      <c r="E17" s="2"/>
      <c r="F17" s="2"/>
      <c r="G17" s="2"/>
      <c r="H17" s="2"/>
      <c r="I17" s="5"/>
      <c r="J17" s="7"/>
    </row>
    <row r="18" spans="1:10" ht="12.75">
      <c r="A18" s="1" t="s">
        <v>2</v>
      </c>
      <c r="B18" s="15">
        <v>3.24</v>
      </c>
      <c r="C18" s="15">
        <v>3.6</v>
      </c>
      <c r="D18" s="2">
        <v>111.78393880750794</v>
      </c>
      <c r="E18" s="2">
        <v>8.34100751178679</v>
      </c>
      <c r="F18" s="2">
        <v>9</v>
      </c>
      <c r="G18" s="2">
        <v>96</v>
      </c>
      <c r="H18" s="2">
        <v>95.9830634063724</v>
      </c>
      <c r="I18" s="5">
        <v>36</v>
      </c>
      <c r="J18" s="7">
        <v>0.04616477272727273</v>
      </c>
    </row>
    <row r="20" spans="1:10" ht="12.75">
      <c r="A20" s="1" t="s">
        <v>5</v>
      </c>
      <c r="B20" s="15">
        <v>3.0085</v>
      </c>
      <c r="C20" s="15">
        <v>3.3427777777777785</v>
      </c>
      <c r="D20" s="2">
        <v>113.40746062638797</v>
      </c>
      <c r="E20" s="2">
        <v>7.113566664310072</v>
      </c>
      <c r="F20" s="2">
        <v>9.85</v>
      </c>
      <c r="G20" s="2">
        <v>81.58450450450451</v>
      </c>
      <c r="H20" s="2">
        <v>81.33383397421392</v>
      </c>
      <c r="I20" s="5">
        <v>36</v>
      </c>
      <c r="J20" s="7">
        <v>0.05172413793103448</v>
      </c>
    </row>
    <row r="22" spans="1:10" ht="12.75">
      <c r="A22" s="1" t="s">
        <v>6</v>
      </c>
      <c r="B22" s="15">
        <v>2.9259</v>
      </c>
      <c r="C22" s="15">
        <v>3.2510000000000003</v>
      </c>
      <c r="D22" s="2">
        <v>111.80960309939246</v>
      </c>
      <c r="E22" s="2">
        <v>6.977815673589058</v>
      </c>
      <c r="F22" s="2">
        <v>10</v>
      </c>
      <c r="G22" s="2">
        <v>78.024</v>
      </c>
      <c r="H22" s="2">
        <v>77.64469822611349</v>
      </c>
      <c r="I22" s="5">
        <v>36</v>
      </c>
      <c r="J22" s="7">
        <v>0.05181549841744017</v>
      </c>
    </row>
    <row r="24" spans="1:10" ht="12.75">
      <c r="A24" s="1" t="s">
        <v>7</v>
      </c>
      <c r="B24" s="15">
        <v>3.1160000000000005</v>
      </c>
      <c r="C24" s="15">
        <v>3.4622222222222225</v>
      </c>
      <c r="D24" s="2">
        <v>132.93898064513627</v>
      </c>
      <c r="E24" s="2">
        <v>6.331391079400793</v>
      </c>
      <c r="F24" s="2">
        <v>10</v>
      </c>
      <c r="G24" s="2">
        <v>83.09333333333333</v>
      </c>
      <c r="H24" s="2">
        <v>82.64849995318625</v>
      </c>
      <c r="I24" s="5">
        <v>36</v>
      </c>
      <c r="J24" s="7">
        <v>0.04839773259364271</v>
      </c>
    </row>
    <row r="26" spans="1:10" ht="12.75">
      <c r="A26" s="1" t="s">
        <v>8</v>
      </c>
      <c r="B26" s="15">
        <v>3.0624</v>
      </c>
      <c r="C26" s="15">
        <v>3.4026666666666663</v>
      </c>
      <c r="D26" s="2">
        <v>120.37032489024728</v>
      </c>
      <c r="E26" s="2">
        <v>6.834254125422655</v>
      </c>
      <c r="F26" s="2">
        <v>10</v>
      </c>
      <c r="G26" s="2">
        <v>81.664</v>
      </c>
      <c r="H26" s="2">
        <v>81.5687153606522</v>
      </c>
      <c r="I26" s="5">
        <v>36</v>
      </c>
      <c r="J26" s="7">
        <v>0.04950380393084806</v>
      </c>
    </row>
    <row r="28" spans="1:10" ht="12.75">
      <c r="A28" s="1" t="s">
        <v>9</v>
      </c>
      <c r="B28" s="15">
        <v>3.1708</v>
      </c>
      <c r="C28" s="15">
        <v>3.523111111111111</v>
      </c>
      <c r="D28" s="2">
        <v>135.61643602069873</v>
      </c>
      <c r="E28" s="2">
        <v>6.372667997072633</v>
      </c>
      <c r="F28" s="2">
        <v>10</v>
      </c>
      <c r="G28" s="2">
        <v>84.55466666666666</v>
      </c>
      <c r="H28" s="2">
        <v>84.31256267777691</v>
      </c>
      <c r="I28" s="5">
        <v>36</v>
      </c>
      <c r="J28" s="7">
        <v>0.04729161239064211</v>
      </c>
    </row>
    <row r="30" spans="1:10" ht="12.75">
      <c r="A30" s="1" t="s">
        <v>10</v>
      </c>
      <c r="B30" s="15">
        <v>3.1499333333333333</v>
      </c>
      <c r="C30" s="15">
        <v>3.4999259259259263</v>
      </c>
      <c r="D30" s="2">
        <v>141.68048342238416</v>
      </c>
      <c r="E30" s="2">
        <v>5.936949547436674</v>
      </c>
      <c r="F30" s="2">
        <v>10</v>
      </c>
      <c r="G30" s="2">
        <v>83.99822222222221</v>
      </c>
      <c r="H30" s="2">
        <v>83.40797177891669</v>
      </c>
      <c r="I30" s="5">
        <v>36</v>
      </c>
      <c r="J30" s="7">
        <v>0.048452642695544904</v>
      </c>
    </row>
    <row r="32" spans="1:10" ht="12.75">
      <c r="A32" s="1" t="s">
        <v>11</v>
      </c>
      <c r="B32" s="15">
        <v>3.5102666666666664</v>
      </c>
      <c r="C32" s="15">
        <v>3.900296296296297</v>
      </c>
      <c r="D32" s="2">
        <v>148.74117683596117</v>
      </c>
      <c r="E32" s="2">
        <v>6.227820433596506</v>
      </c>
      <c r="F32" s="2">
        <v>10</v>
      </c>
      <c r="G32" s="2">
        <v>93.60711111111111</v>
      </c>
      <c r="H32" s="2">
        <v>93.55299947837001</v>
      </c>
      <c r="I32" s="2">
        <v>39.2</v>
      </c>
      <c r="J32" s="7">
        <v>0.04696525654094461</v>
      </c>
    </row>
    <row r="34" spans="1:10" ht="12.75">
      <c r="A34" s="1" t="s">
        <v>12</v>
      </c>
      <c r="B34" s="15">
        <v>3.78</v>
      </c>
      <c r="C34" s="15">
        <v>4.2</v>
      </c>
      <c r="D34" s="2">
        <v>155.9888000058856</v>
      </c>
      <c r="E34" s="2">
        <v>6.50900020728505</v>
      </c>
      <c r="F34" s="2">
        <v>10.8</v>
      </c>
      <c r="G34" s="2">
        <v>93.49090909090908</v>
      </c>
      <c r="H34" s="2">
        <v>93.12706061374588</v>
      </c>
      <c r="I34" s="2">
        <v>40.8</v>
      </c>
      <c r="J34" s="7">
        <v>0.046447591382231895</v>
      </c>
    </row>
    <row r="36" spans="1:10" ht="12.75">
      <c r="A36" s="1" t="s">
        <v>13</v>
      </c>
      <c r="B36" s="15">
        <v>3.3525333333333336</v>
      </c>
      <c r="C36" s="15">
        <v>3.725037037037037</v>
      </c>
      <c r="D36" s="2">
        <v>177.02232896202568</v>
      </c>
      <c r="E36" s="2">
        <v>5.513030603836128</v>
      </c>
      <c r="F36" s="2">
        <v>11</v>
      </c>
      <c r="G36" s="2">
        <v>81.27353535353537</v>
      </c>
      <c r="H36" s="2">
        <v>81.14711215865727</v>
      </c>
      <c r="I36" s="5">
        <v>40</v>
      </c>
      <c r="J36" s="7">
        <v>0.05291005291005291</v>
      </c>
    </row>
    <row r="38" spans="1:10" ht="12.75">
      <c r="A38" s="1" t="s">
        <v>14</v>
      </c>
      <c r="B38" s="15">
        <v>3.7933666666666666</v>
      </c>
      <c r="C38" s="15">
        <v>4.2148518518518525</v>
      </c>
      <c r="D38" s="2">
        <v>143.350093663908</v>
      </c>
      <c r="E38" s="2">
        <v>7.220863503442308</v>
      </c>
      <c r="F38" s="2">
        <v>11</v>
      </c>
      <c r="G38" s="2">
        <v>91.96040404040406</v>
      </c>
      <c r="H38" s="2">
        <v>91.69535136392533</v>
      </c>
      <c r="I38" s="5">
        <v>40</v>
      </c>
      <c r="J38" s="7">
        <v>0.0437346607522377</v>
      </c>
    </row>
    <row r="40" spans="1:10" ht="12.75">
      <c r="A40" s="1" t="s">
        <v>15</v>
      </c>
      <c r="B40" s="15">
        <v>3.54786</v>
      </c>
      <c r="C40" s="15">
        <v>3.942066666666667</v>
      </c>
      <c r="D40" s="2">
        <v>138.90443130524295</v>
      </c>
      <c r="E40" s="2">
        <v>6.88549387539093</v>
      </c>
      <c r="F40" s="2">
        <v>11</v>
      </c>
      <c r="G40" s="2">
        <v>86.0087272727273</v>
      </c>
      <c r="H40" s="2">
        <v>85.99427962345291</v>
      </c>
      <c r="I40" s="5">
        <v>40</v>
      </c>
      <c r="J40" s="7">
        <v>0.047619047619047616</v>
      </c>
    </row>
    <row r="42" spans="1:10" ht="12.75">
      <c r="A42" s="1" t="s">
        <v>16</v>
      </c>
      <c r="B42" s="15">
        <v>3.57952</v>
      </c>
      <c r="C42" s="15">
        <v>3.9772444444444446</v>
      </c>
      <c r="D42" s="2">
        <v>127.4344460288057</v>
      </c>
      <c r="E42" s="2">
        <v>7.762954203503687</v>
      </c>
      <c r="F42" s="2">
        <v>11</v>
      </c>
      <c r="G42" s="2">
        <v>86.77624242424243</v>
      </c>
      <c r="H42" s="2">
        <v>86.77340181720658</v>
      </c>
      <c r="I42" s="5">
        <v>40</v>
      </c>
      <c r="J42" s="7">
        <v>0.046296296296296294</v>
      </c>
    </row>
    <row r="44" spans="1:10" ht="12.75">
      <c r="A44" s="1" t="s">
        <v>18</v>
      </c>
      <c r="B44" s="15">
        <v>0</v>
      </c>
      <c r="C44" s="15">
        <v>0</v>
      </c>
      <c r="D44" s="2">
        <v>148.84504217169288</v>
      </c>
      <c r="E44" s="2"/>
      <c r="F44" s="2">
        <v>11</v>
      </c>
      <c r="G44" s="2"/>
      <c r="H44" s="2"/>
      <c r="I44" s="5">
        <v>40</v>
      </c>
      <c r="J44" s="7"/>
    </row>
    <row r="46" spans="1:10" ht="12.75">
      <c r="A46" s="1" t="s">
        <v>19</v>
      </c>
      <c r="B46" s="15">
        <v>0</v>
      </c>
      <c r="C46" s="15">
        <v>0</v>
      </c>
      <c r="D46" s="2">
        <v>112.03045023485336</v>
      </c>
      <c r="E46" s="2"/>
      <c r="F46" s="2">
        <v>11</v>
      </c>
      <c r="G46" s="2"/>
      <c r="H46" s="2"/>
      <c r="I46" s="5">
        <v>40</v>
      </c>
      <c r="J46" s="7"/>
    </row>
    <row r="48" spans="1:10" ht="12.75">
      <c r="A48" s="1" t="s">
        <v>20</v>
      </c>
      <c r="B48" s="2"/>
      <c r="C48" s="2"/>
      <c r="D48" s="2">
        <v>121.89994595644214</v>
      </c>
      <c r="E48" s="2"/>
      <c r="F48" s="2">
        <v>11</v>
      </c>
      <c r="G48" s="2"/>
      <c r="H48" s="2"/>
      <c r="I48" s="5">
        <v>40</v>
      </c>
      <c r="J48" s="7"/>
    </row>
    <row r="50" spans="1:10" ht="12.75">
      <c r="A50" s="1" t="s">
        <v>21</v>
      </c>
      <c r="B50" s="2"/>
      <c r="C50" s="2"/>
      <c r="D50" s="2">
        <v>121.26445022956128</v>
      </c>
      <c r="E50" s="2"/>
      <c r="F50" s="2">
        <v>11</v>
      </c>
      <c r="G50" s="2"/>
      <c r="H50" s="2"/>
      <c r="I50" s="5"/>
      <c r="J50" s="7"/>
    </row>
    <row r="52" spans="1:10" ht="12.75">
      <c r="A52" s="1" t="s">
        <v>22</v>
      </c>
      <c r="B52" s="2"/>
      <c r="C52" s="2"/>
      <c r="D52" s="2">
        <v>148.03355795758347</v>
      </c>
      <c r="E52" s="2"/>
      <c r="F52" s="2">
        <v>11</v>
      </c>
      <c r="G52" s="2"/>
      <c r="H52" s="2"/>
      <c r="I52" s="5"/>
      <c r="J52" s="7"/>
    </row>
    <row r="54" spans="1:10" ht="12.75">
      <c r="A54" s="1" t="s">
        <v>23</v>
      </c>
      <c r="B54" s="2"/>
      <c r="C54" s="2"/>
      <c r="D54" s="2">
        <v>198.09702926576315</v>
      </c>
      <c r="E54" s="2"/>
      <c r="F54" s="2">
        <v>11</v>
      </c>
      <c r="G54" s="2"/>
      <c r="H54" s="2"/>
      <c r="I54" s="5"/>
      <c r="J54" s="7"/>
    </row>
    <row r="56" spans="1:10" ht="12.75">
      <c r="A56" s="1" t="s">
        <v>24</v>
      </c>
      <c r="B56" s="2"/>
      <c r="C56" s="2"/>
      <c r="D56" s="2">
        <v>233.02809534755247</v>
      </c>
      <c r="E56" s="2"/>
      <c r="F56" s="2"/>
      <c r="G56" s="2"/>
      <c r="H56" s="2"/>
      <c r="I56" s="5"/>
      <c r="J56" s="7"/>
    </row>
    <row r="58" spans="1:7" ht="12.75">
      <c r="A58" s="1" t="s">
        <v>30</v>
      </c>
      <c r="B58" s="2"/>
      <c r="C58" s="2"/>
      <c r="D58" s="2">
        <v>183.10354282658858</v>
      </c>
      <c r="E58" s="2"/>
      <c r="F58" s="2"/>
      <c r="G58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Munro</cp:lastModifiedBy>
  <dcterms:modified xsi:type="dcterms:W3CDTF">2008-07-24T22:01:14Z</dcterms:modified>
  <cp:category/>
  <cp:version/>
  <cp:contentType/>
  <cp:contentStatus/>
</cp:coreProperties>
</file>