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6" windowHeight="13176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<sst xmlns="http://schemas.openxmlformats.org/spreadsheetml/2006/main" count="86" uniqueCount="66">
  <si>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$ billions</t>
  </si>
  <si>
    <t>= Y/M</t>
  </si>
  <si>
    <t>1/V</t>
  </si>
  <si>
    <t>1992 dollars</t>
  </si>
  <si>
    <t>1992=100</t>
  </si>
  <si>
    <t>2002 =100</t>
  </si>
  <si>
    <t>balances</t>
  </si>
  <si>
    <t>Bank</t>
  </si>
  <si>
    <t>Base</t>
  </si>
  <si>
    <t>Base in</t>
  </si>
  <si>
    <t>billions</t>
  </si>
  <si>
    <t>broad</t>
  </si>
  <si>
    <t>Cambridge</t>
  </si>
  <si>
    <t>Canadian</t>
  </si>
  <si>
    <t>Cansim</t>
  </si>
  <si>
    <t>CANSIM</t>
  </si>
  <si>
    <t>capita</t>
  </si>
  <si>
    <t>cash</t>
  </si>
  <si>
    <t>Change</t>
  </si>
  <si>
    <t>CPI</t>
  </si>
  <si>
    <t>current</t>
  </si>
  <si>
    <t>Domestic</t>
  </si>
  <si>
    <t>GDP =</t>
  </si>
  <si>
    <t>Gross</t>
  </si>
  <si>
    <t>IMF</t>
  </si>
  <si>
    <t xml:space="preserve">IMF </t>
  </si>
  <si>
    <t>in CPI</t>
  </si>
  <si>
    <t>in dollars</t>
  </si>
  <si>
    <t>in millions</t>
  </si>
  <si>
    <t>in percent</t>
  </si>
  <si>
    <t>Income</t>
  </si>
  <si>
    <t>Inflation:</t>
  </si>
  <si>
    <t>k</t>
  </si>
  <si>
    <t>k =</t>
  </si>
  <si>
    <t>M: MB</t>
  </si>
  <si>
    <t>M1</t>
  </si>
  <si>
    <t>M1+</t>
  </si>
  <si>
    <t xml:space="preserve">M1+ </t>
  </si>
  <si>
    <t>M1B</t>
  </si>
  <si>
    <t xml:space="preserve">market </t>
  </si>
  <si>
    <t>Mon</t>
  </si>
  <si>
    <t>Monetary</t>
  </si>
  <si>
    <t>Money Supply, GDP, and Prices in Canada, 1955 - 2011:  Annual Means of monthly data</t>
  </si>
  <si>
    <t>Money:</t>
  </si>
  <si>
    <t xml:space="preserve">Money: </t>
  </si>
  <si>
    <t>n.a</t>
  </si>
  <si>
    <t>n.a.</t>
  </si>
  <si>
    <t>narrrow</t>
  </si>
  <si>
    <t>of M:</t>
  </si>
  <si>
    <t>P (1)</t>
  </si>
  <si>
    <t>P (2)</t>
  </si>
  <si>
    <t>per</t>
  </si>
  <si>
    <t>Percent</t>
  </si>
  <si>
    <t>population</t>
  </si>
  <si>
    <t>Population</t>
  </si>
  <si>
    <t>prices</t>
  </si>
  <si>
    <t>Product in</t>
  </si>
  <si>
    <t>Rate</t>
  </si>
  <si>
    <t>Real GDP</t>
  </si>
  <si>
    <t>Real GDP:</t>
  </si>
  <si>
    <t>StatsCan</t>
  </si>
  <si>
    <t>V</t>
  </si>
  <si>
    <t>Velocity</t>
  </si>
  <si>
    <t>y</t>
  </si>
  <si>
    <t>Y</t>
  </si>
  <si>
    <t>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</si>
</sst>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00"/>
    <numFmt numFmtId="167" formatCode="#,##0.0000"/>
    <numFmt numFmtId="168" formatCode="0.0000"/>
    <numFmt numFmtId="169" formatCode="#,##0.00000"/>
    <numFmt numFmtId="170" formatCode="0.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166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9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5" width="9.7109375" style="0" customWidth="1"/>
    <col min="6" max="6" width="8.8515625" style="0" customWidth="1"/>
    <col min="7" max="7" width="11.57421875" style="0" customWidth="1"/>
    <col min="8" max="8" width="9.7109375" style="0" customWidth="1"/>
    <col min="9" max="9" width="10.28125" style="13" customWidth="1"/>
    <col min="10" max="10" width="12.28125" style="0" customWidth="1"/>
    <col min="11" max="11" width="10.8515625" style="9" customWidth="1"/>
    <col min="12" max="12" width="11.421875" style="0" customWidth="1"/>
    <col min="13" max="13" width="9.57421875" style="0" customWidth="1"/>
    <col min="14" max="14" width="10.7109375" style="23" customWidth="1"/>
    <col min="15" max="15" width="10.28125" style="0" customWidth="1"/>
  </cols>
  <sheetData>
    <row r="1" spans="1:15" ht="12.75">
      <c r="A1" s="1"/>
      <c r="B1" s="4"/>
      <c r="C1" s="4"/>
      <c r="D1" s="2" t="s">
        <v>42</v>
      </c>
      <c r="F1" s="9"/>
      <c r="G1" s="10"/>
      <c r="H1" s="13"/>
      <c r="J1" s="16"/>
      <c r="L1" s="19"/>
      <c r="O1" s="13"/>
    </row>
    <row r="2" spans="1:15" ht="12.75">
      <c r="A2" s="1"/>
      <c r="B2" s="4"/>
      <c r="C2" s="4"/>
      <c r="D2" s="4"/>
      <c r="F2" s="9"/>
      <c r="G2" s="10"/>
      <c r="H2" s="13"/>
      <c r="L2" s="19"/>
      <c r="O2" s="13"/>
    </row>
    <row r="3" spans="1:15" ht="12.75">
      <c r="A3" s="1"/>
      <c r="B3" s="5" t="s">
        <v>34</v>
      </c>
      <c r="C3" s="5" t="s">
        <v>35</v>
      </c>
      <c r="D3" s="8" t="s">
        <v>38</v>
      </c>
      <c r="E3" s="1" t="s">
        <v>36</v>
      </c>
      <c r="F3" s="8" t="s">
        <v>61</v>
      </c>
      <c r="G3" s="11" t="s">
        <v>32</v>
      </c>
      <c r="H3" s="14" t="s">
        <v>49</v>
      </c>
      <c r="I3" s="14" t="s">
        <v>50</v>
      </c>
      <c r="J3" s="17" t="s">
        <v>63</v>
      </c>
      <c r="K3" s="8" t="s">
        <v>22</v>
      </c>
      <c r="L3" s="20" t="s">
        <v>54</v>
      </c>
      <c r="M3" s="21" t="s">
        <v>31</v>
      </c>
      <c r="O3" s="13"/>
    </row>
    <row r="4" spans="1:15" ht="12.75">
      <c r="A4" s="1"/>
      <c r="B4" s="4"/>
      <c r="C4" s="4"/>
      <c r="D4" s="4"/>
      <c r="E4" s="2" t="s">
        <v>23</v>
      </c>
      <c r="F4" s="2" t="s">
        <v>1</v>
      </c>
      <c r="G4" s="12"/>
      <c r="H4" s="15"/>
      <c r="I4" s="15"/>
      <c r="J4" s="18"/>
      <c r="K4" s="2" t="s">
        <v>64</v>
      </c>
      <c r="L4" s="20"/>
      <c r="O4" s="13"/>
    </row>
    <row r="5" spans="1:15" ht="12.75">
      <c r="A5" s="1"/>
      <c r="B5" s="4"/>
      <c r="C5" s="4"/>
      <c r="D5" s="4"/>
      <c r="E5" s="2"/>
      <c r="F5" s="2"/>
      <c r="G5" s="12"/>
      <c r="H5" s="15"/>
      <c r="I5" s="15"/>
      <c r="J5" s="18"/>
      <c r="K5" s="2" t="s">
        <v>23</v>
      </c>
      <c r="L5" s="20"/>
      <c r="O5" s="13"/>
    </row>
    <row r="6" spans="1:18" ht="12.75">
      <c r="A6" s="24" t="s">
        <v>65</v>
      </c>
      <c r="B6" s="5" t="s">
        <v>44</v>
      </c>
      <c r="C6" s="5" t="s">
        <v>43</v>
      </c>
      <c r="D6" s="2" t="s">
        <v>43</v>
      </c>
      <c r="E6" s="1" t="s">
        <v>37</v>
      </c>
      <c r="F6" s="2" t="s">
        <v>30</v>
      </c>
      <c r="G6" s="12" t="s">
        <v>12</v>
      </c>
      <c r="H6" s="15" t="s">
        <v>19</v>
      </c>
      <c r="I6" s="15" t="s">
        <v>19</v>
      </c>
      <c r="J6" s="18" t="s">
        <v>59</v>
      </c>
      <c r="K6" s="2" t="s">
        <v>21</v>
      </c>
      <c r="L6" s="20" t="s">
        <v>13</v>
      </c>
      <c r="M6" s="21" t="s">
        <v>52</v>
      </c>
      <c r="N6" s="25" t="s">
        <v>7</v>
      </c>
      <c r="O6" s="15" t="s">
        <v>58</v>
      </c>
      <c r="R6" s="19"/>
    </row>
    <row r="7" spans="1:15" ht="12.75">
      <c r="A7" s="24"/>
      <c r="B7" s="5" t="s">
        <v>41</v>
      </c>
      <c r="C7" s="1" t="s">
        <v>35</v>
      </c>
      <c r="D7" s="1" t="s">
        <v>38</v>
      </c>
      <c r="E7" s="1" t="s">
        <v>23</v>
      </c>
      <c r="F7" s="2" t="s">
        <v>62</v>
      </c>
      <c r="G7" s="12" t="s">
        <v>17</v>
      </c>
      <c r="H7" s="15" t="s">
        <v>4</v>
      </c>
      <c r="I7" s="15" t="s">
        <v>5</v>
      </c>
      <c r="J7" s="2" t="s">
        <v>0</v>
      </c>
      <c r="K7" s="2" t="s">
        <v>56</v>
      </c>
      <c r="L7" s="20" t="s">
        <v>53</v>
      </c>
      <c r="M7" s="21" t="s">
        <v>18</v>
      </c>
      <c r="N7" s="25" t="s">
        <v>57</v>
      </c>
      <c r="O7" s="15" t="s">
        <v>51</v>
      </c>
    </row>
    <row r="8" spans="1:15" ht="12.75">
      <c r="A8" s="1"/>
      <c r="B8" s="5" t="s">
        <v>9</v>
      </c>
      <c r="C8" s="5" t="s">
        <v>47</v>
      </c>
      <c r="D8" s="2" t="s">
        <v>0</v>
      </c>
      <c r="E8" s="1" t="s">
        <v>11</v>
      </c>
      <c r="F8" s="2" t="s">
        <v>48</v>
      </c>
      <c r="G8" s="12" t="s">
        <v>6</v>
      </c>
      <c r="H8" s="15"/>
      <c r="I8" s="15"/>
      <c r="J8" s="1" t="s">
        <v>3</v>
      </c>
      <c r="K8" s="2" t="s">
        <v>10</v>
      </c>
      <c r="L8" s="1" t="s">
        <v>28</v>
      </c>
      <c r="M8" s="21" t="s">
        <v>26</v>
      </c>
      <c r="N8" s="25" t="s">
        <v>29</v>
      </c>
      <c r="O8" s="15" t="s">
        <v>16</v>
      </c>
    </row>
    <row r="9" spans="1:15" ht="12.75">
      <c r="A9" s="1"/>
      <c r="B9" s="5" t="s">
        <v>10</v>
      </c>
      <c r="C9" s="5" t="s">
        <v>0</v>
      </c>
      <c r="D9" s="2" t="s">
        <v>14</v>
      </c>
      <c r="E9" s="2" t="s">
        <v>0</v>
      </c>
      <c r="F9" s="2" t="s">
        <v>40</v>
      </c>
      <c r="G9" s="11" t="s">
        <v>33</v>
      </c>
      <c r="H9" s="1" t="s">
        <v>14</v>
      </c>
      <c r="I9" s="15" t="s">
        <v>60</v>
      </c>
      <c r="J9" s="1" t="s">
        <v>15</v>
      </c>
      <c r="K9" s="2" t="s">
        <v>20</v>
      </c>
      <c r="M9" s="22"/>
      <c r="O9" s="15" t="s">
        <v>27</v>
      </c>
    </row>
    <row r="10" spans="1:15" ht="12.75">
      <c r="A10" s="1"/>
      <c r="B10" s="4"/>
      <c r="C10" s="5" t="s">
        <v>25</v>
      </c>
      <c r="D10" s="2"/>
      <c r="E10" s="1" t="s">
        <v>24</v>
      </c>
      <c r="F10" s="2" t="s">
        <v>8</v>
      </c>
      <c r="G10" s="12" t="s">
        <v>2</v>
      </c>
      <c r="H10" s="13"/>
      <c r="J10" s="1"/>
      <c r="K10" s="2" t="s">
        <v>39</v>
      </c>
      <c r="M10" s="22"/>
      <c r="O10" s="13"/>
    </row>
    <row r="11" spans="1:15" ht="12.75">
      <c r="A11" s="1"/>
      <c r="B11" s="4"/>
      <c r="C11" s="4"/>
      <c r="D11" s="9"/>
      <c r="E11" s="1"/>
      <c r="F11" s="9"/>
      <c r="G11" s="10"/>
      <c r="H11" s="13"/>
      <c r="J11" s="1"/>
      <c r="K11" s="2" t="s">
        <v>55</v>
      </c>
      <c r="M11" s="22"/>
      <c r="O11" s="13"/>
    </row>
    <row r="12" spans="1:15" ht="12.75">
      <c r="A12" s="1"/>
      <c r="B12" s="4"/>
      <c r="C12" s="4"/>
      <c r="D12" s="4"/>
      <c r="E12" s="9"/>
      <c r="F12" s="9"/>
      <c r="H12" s="13"/>
      <c r="J12" s="1"/>
      <c r="K12" s="2"/>
      <c r="M12" s="22"/>
      <c r="O12" s="13"/>
    </row>
    <row r="13" spans="1:15" ht="12.75">
      <c r="A13" s="1">
        <v>1955</v>
      </c>
      <c r="B13" s="6">
        <v>2.2588333333333335</v>
      </c>
      <c r="C13" s="4">
        <v>4.772</v>
      </c>
      <c r="F13" s="9"/>
      <c r="G13" s="10"/>
      <c r="H13" s="13">
        <v>16.833333333333336</v>
      </c>
      <c r="I13" s="13">
        <f aca="true" t="shared" si="0" ref="I13:I47">H13/1.19</f>
        <v>14.145658263305325</v>
      </c>
      <c r="L13" s="19">
        <v>15681250</v>
      </c>
      <c r="N13" s="23">
        <v>1.8958333333333333</v>
      </c>
      <c r="O13" s="13"/>
    </row>
    <row r="14" spans="1:15" ht="12.75">
      <c r="A14" s="1">
        <v>1956</v>
      </c>
      <c r="B14" s="6">
        <v>2.37925</v>
      </c>
      <c r="C14" s="4">
        <v>4.761</v>
      </c>
      <c r="F14" s="9"/>
      <c r="G14" s="10"/>
      <c r="H14" s="13">
        <v>17.066666666666666</v>
      </c>
      <c r="I14" s="13">
        <f t="shared" si="0"/>
        <v>14.341736694677872</v>
      </c>
      <c r="L14" s="19">
        <v>16070250</v>
      </c>
      <c r="M14" s="22">
        <f aca="true" t="shared" si="1" ref="M14:M45">(H14-H13)/H13</f>
        <v>0.013861386138613705</v>
      </c>
      <c r="N14" s="23">
        <v>3.1525</v>
      </c>
      <c r="O14" s="13"/>
    </row>
    <row r="15" spans="1:15" ht="12.75">
      <c r="A15" s="1">
        <v>1957</v>
      </c>
      <c r="B15" s="6">
        <v>2.43775</v>
      </c>
      <c r="C15" s="4">
        <v>4.788</v>
      </c>
      <c r="F15" s="9"/>
      <c r="G15" s="10"/>
      <c r="H15" s="13">
        <v>17.599999999999998</v>
      </c>
      <c r="I15" s="13">
        <f t="shared" si="0"/>
        <v>14.789915966386554</v>
      </c>
      <c r="L15" s="19">
        <v>16579500</v>
      </c>
      <c r="M15" s="22">
        <f t="shared" si="1"/>
        <v>0.03124999999999989</v>
      </c>
      <c r="N15" s="23">
        <v>4.0233333333333325</v>
      </c>
      <c r="O15" s="13"/>
    </row>
    <row r="16" spans="1:15" ht="12.75">
      <c r="A16" s="1">
        <v>1958</v>
      </c>
      <c r="B16" s="6">
        <v>2.5973333333333333</v>
      </c>
      <c r="C16" s="4">
        <v>5.42</v>
      </c>
      <c r="F16" s="9"/>
      <c r="G16" s="10"/>
      <c r="H16" s="13">
        <v>18.04166666666666</v>
      </c>
      <c r="I16" s="13">
        <f t="shared" si="0"/>
        <v>15.161064425770304</v>
      </c>
      <c r="L16" s="19">
        <v>17062250</v>
      </c>
      <c r="M16" s="22">
        <f t="shared" si="1"/>
        <v>0.025094696969696757</v>
      </c>
      <c r="N16" s="23">
        <v>2.499166666666667</v>
      </c>
      <c r="O16" s="13"/>
    </row>
    <row r="17" spans="1:15" ht="12.75">
      <c r="A17" s="1">
        <v>1959</v>
      </c>
      <c r="B17" s="6">
        <v>2.7275833333333335</v>
      </c>
      <c r="C17" s="4">
        <v>5.233</v>
      </c>
      <c r="F17" s="9"/>
      <c r="G17" s="10"/>
      <c r="H17" s="13">
        <v>18.25</v>
      </c>
      <c r="I17" s="13">
        <f t="shared" si="0"/>
        <v>15.336134453781513</v>
      </c>
      <c r="L17" s="19">
        <v>17467500</v>
      </c>
      <c r="M17" s="22">
        <f t="shared" si="1"/>
        <v>0.011547344110854835</v>
      </c>
      <c r="N17" s="23">
        <v>5.128333333333333</v>
      </c>
      <c r="O17" s="13"/>
    </row>
    <row r="18" spans="1:15" ht="12.75">
      <c r="A18" s="1">
        <v>1960</v>
      </c>
      <c r="B18" s="6">
        <v>2.75</v>
      </c>
      <c r="C18" s="4">
        <v>5.499</v>
      </c>
      <c r="F18" s="9"/>
      <c r="G18" s="10"/>
      <c r="H18" s="13">
        <v>18.474999999999998</v>
      </c>
      <c r="I18" s="13">
        <f t="shared" si="0"/>
        <v>15.525210084033612</v>
      </c>
      <c r="L18" s="19">
        <v>17855250</v>
      </c>
      <c r="M18" s="22">
        <f t="shared" si="1"/>
        <v>0.012328767123287555</v>
      </c>
      <c r="N18" s="23">
        <v>3.539166666666667</v>
      </c>
      <c r="O18" s="13"/>
    </row>
    <row r="19" spans="1:15" ht="12.75">
      <c r="A19" s="1">
        <v>1961</v>
      </c>
      <c r="B19" s="6">
        <v>2.8565</v>
      </c>
      <c r="C19" s="4">
        <v>5.851</v>
      </c>
      <c r="F19" s="9">
        <f aca="true" t="shared" si="2" ref="F19:F66">K19/B19</f>
        <v>14.413793103448276</v>
      </c>
      <c r="G19" s="10">
        <f aca="true" t="shared" si="3" ref="G19:G50">1/F19</f>
        <v>0.06937799043062201</v>
      </c>
      <c r="H19" s="13">
        <v>18.699999999999996</v>
      </c>
      <c r="I19" s="13">
        <f t="shared" si="0"/>
        <v>15.714285714285712</v>
      </c>
      <c r="J19" s="9">
        <f aca="true" t="shared" si="4" ref="J19:J50">(K19/H19)*100</f>
        <v>220.17647058823536</v>
      </c>
      <c r="K19" s="9">
        <v>41.173</v>
      </c>
      <c r="L19" s="19">
        <v>18224500</v>
      </c>
      <c r="M19" s="22">
        <f t="shared" si="1"/>
        <v>0.012178619756427492</v>
      </c>
      <c r="N19" s="23">
        <v>3.0608333333333335</v>
      </c>
      <c r="O19" s="13">
        <f aca="true" t="shared" si="5" ref="O19:O50">(J19*1000000000)/L19</f>
        <v>12081.344925141175</v>
      </c>
    </row>
    <row r="20" spans="1:15" ht="12.75">
      <c r="A20" s="1">
        <v>1962</v>
      </c>
      <c r="B20" s="6">
        <v>3.0239166666666666</v>
      </c>
      <c r="C20" s="4">
        <v>6.077</v>
      </c>
      <c r="F20" s="9">
        <f t="shared" si="2"/>
        <v>14.770578995232453</v>
      </c>
      <c r="G20" s="10">
        <f t="shared" si="3"/>
        <v>0.06770215306541288</v>
      </c>
      <c r="H20" s="13">
        <v>18.866666666666667</v>
      </c>
      <c r="I20" s="13">
        <f t="shared" si="0"/>
        <v>15.854341736694678</v>
      </c>
      <c r="J20" s="9">
        <f t="shared" si="4"/>
        <v>236.74028268551237</v>
      </c>
      <c r="K20" s="9">
        <v>44.665</v>
      </c>
      <c r="L20" s="19">
        <v>18570750</v>
      </c>
      <c r="M20" s="22">
        <f t="shared" si="1"/>
        <v>0.008912655971479756</v>
      </c>
      <c r="N20" s="23">
        <v>4.476666666666667</v>
      </c>
      <c r="O20" s="13">
        <f t="shared" si="5"/>
        <v>12748.019476085368</v>
      </c>
    </row>
    <row r="21" spans="1:15" ht="12.75">
      <c r="A21" s="1">
        <v>1963</v>
      </c>
      <c r="B21" s="6">
        <v>3.1360833333333336</v>
      </c>
      <c r="C21" s="4">
        <v>6.296</v>
      </c>
      <c r="F21" s="9">
        <f t="shared" si="2"/>
        <v>15.293279834188079</v>
      </c>
      <c r="G21" s="10">
        <f t="shared" si="3"/>
        <v>0.06538819735479522</v>
      </c>
      <c r="H21" s="13">
        <v>19.218181818181822</v>
      </c>
      <c r="I21" s="13">
        <f t="shared" si="0"/>
        <v>16.149732620320858</v>
      </c>
      <c r="J21" s="9">
        <f t="shared" si="4"/>
        <v>249.56054872280032</v>
      </c>
      <c r="K21" s="9">
        <v>47.961</v>
      </c>
      <c r="L21" s="19">
        <v>18919000</v>
      </c>
      <c r="M21" s="22">
        <f t="shared" si="1"/>
        <v>0.018631545133312107</v>
      </c>
      <c r="N21" s="23">
        <v>3.875</v>
      </c>
      <c r="O21" s="13">
        <f t="shared" si="5"/>
        <v>13191.001042486407</v>
      </c>
    </row>
    <row r="22" spans="1:15" ht="12.75">
      <c r="A22" s="1">
        <v>1964</v>
      </c>
      <c r="B22" s="6">
        <v>3.316</v>
      </c>
      <c r="C22" s="4">
        <v>6.693</v>
      </c>
      <c r="F22" s="9">
        <f t="shared" si="2"/>
        <v>15.847104945717733</v>
      </c>
      <c r="G22" s="10">
        <f t="shared" si="3"/>
        <v>0.0631030086205256</v>
      </c>
      <c r="H22" s="13">
        <v>19.566666666666663</v>
      </c>
      <c r="I22" s="13">
        <f t="shared" si="0"/>
        <v>16.442577030812323</v>
      </c>
      <c r="J22" s="9">
        <f t="shared" si="4"/>
        <v>268.56388415672916</v>
      </c>
      <c r="K22" s="9">
        <v>52.549</v>
      </c>
      <c r="L22" s="19">
        <v>19277250</v>
      </c>
      <c r="M22" s="22">
        <f t="shared" si="1"/>
        <v>0.01813308104698792</v>
      </c>
      <c r="N22" s="23">
        <v>4.041666666666667</v>
      </c>
      <c r="O22" s="13">
        <f t="shared" si="5"/>
        <v>13931.649180081658</v>
      </c>
    </row>
    <row r="23" spans="1:15" ht="12.75">
      <c r="A23" s="1">
        <v>1965</v>
      </c>
      <c r="B23" s="6">
        <v>3.5970833333333334</v>
      </c>
      <c r="C23" s="4">
        <v>7.13</v>
      </c>
      <c r="F23" s="9">
        <f t="shared" si="2"/>
        <v>16.104714467740067</v>
      </c>
      <c r="G23" s="10">
        <f t="shared" si="3"/>
        <v>0.06209361873525519</v>
      </c>
      <c r="H23" s="13">
        <v>20.025</v>
      </c>
      <c r="I23" s="13">
        <f t="shared" si="0"/>
        <v>16.827731092436974</v>
      </c>
      <c r="J23" s="9">
        <f t="shared" si="4"/>
        <v>289.28838951310865</v>
      </c>
      <c r="K23" s="9">
        <v>57.93</v>
      </c>
      <c r="L23" s="19">
        <v>19633500</v>
      </c>
      <c r="M23" s="22">
        <f t="shared" si="1"/>
        <v>0.023424190800681557</v>
      </c>
      <c r="N23" s="23">
        <v>4.291666666666667</v>
      </c>
      <c r="O23" s="13">
        <f t="shared" si="5"/>
        <v>14734.42786630548</v>
      </c>
    </row>
    <row r="24" spans="1:15" ht="12.75">
      <c r="A24" s="1">
        <v>1966</v>
      </c>
      <c r="B24" s="6">
        <v>3.8743333333333334</v>
      </c>
      <c r="C24" s="4">
        <v>7.718</v>
      </c>
      <c r="F24" s="9">
        <f t="shared" si="2"/>
        <v>16.730104103931858</v>
      </c>
      <c r="G24" s="10">
        <f t="shared" si="3"/>
        <v>0.05977249118043342</v>
      </c>
      <c r="H24" s="13">
        <v>20.783333333333335</v>
      </c>
      <c r="I24" s="13">
        <f t="shared" si="0"/>
        <v>17.46498599439776</v>
      </c>
      <c r="J24" s="9">
        <f t="shared" si="4"/>
        <v>311.8748997594226</v>
      </c>
      <c r="K24" s="9">
        <v>64.818</v>
      </c>
      <c r="L24" s="19">
        <v>19997500</v>
      </c>
      <c r="M24" s="22">
        <f t="shared" si="1"/>
        <v>0.03786933000416162</v>
      </c>
      <c r="N24" s="23">
        <v>5.166666666666667</v>
      </c>
      <c r="O24" s="13">
        <f t="shared" si="5"/>
        <v>15595.694449777353</v>
      </c>
    </row>
    <row r="25" spans="1:15" ht="12.75">
      <c r="A25" s="1">
        <v>1967</v>
      </c>
      <c r="B25" s="6">
        <v>4.188833333333333</v>
      </c>
      <c r="C25" s="4">
        <v>8.355</v>
      </c>
      <c r="D25" s="6">
        <v>16.55241666666667</v>
      </c>
      <c r="F25" s="9">
        <f t="shared" si="2"/>
        <v>16.63900051724824</v>
      </c>
      <c r="G25" s="10">
        <f t="shared" si="3"/>
        <v>0.060099763742622936</v>
      </c>
      <c r="H25" s="13">
        <v>21.533333333333335</v>
      </c>
      <c r="I25" s="13">
        <f t="shared" si="0"/>
        <v>18.0952380952381</v>
      </c>
      <c r="J25" s="9">
        <f t="shared" si="4"/>
        <v>323.67492260061914</v>
      </c>
      <c r="K25" s="9">
        <v>69.698</v>
      </c>
      <c r="L25" s="19">
        <v>20363750</v>
      </c>
      <c r="M25" s="22">
        <f t="shared" si="1"/>
        <v>0.03608660785886127</v>
      </c>
      <c r="N25" s="23">
        <v>4.979166666666667</v>
      </c>
      <c r="O25" s="13">
        <f t="shared" si="5"/>
        <v>15894.661965532829</v>
      </c>
    </row>
    <row r="26" spans="1:15" ht="12.75">
      <c r="A26" s="1">
        <v>1968</v>
      </c>
      <c r="B26" s="6">
        <v>4.269083333333334</v>
      </c>
      <c r="C26" s="4">
        <v>8.907</v>
      </c>
      <c r="D26" s="6">
        <v>15.808666666666666</v>
      </c>
      <c r="F26" s="9">
        <f t="shared" si="2"/>
        <v>17.833102344375256</v>
      </c>
      <c r="G26" s="10">
        <f t="shared" si="3"/>
        <v>0.05607549268147448</v>
      </c>
      <c r="H26" s="13">
        <v>22.391666666666666</v>
      </c>
      <c r="I26" s="13">
        <f t="shared" si="0"/>
        <v>18.816526610644257</v>
      </c>
      <c r="J26" s="9">
        <f t="shared" si="4"/>
        <v>339.997022701898</v>
      </c>
      <c r="K26" s="9">
        <v>76.131</v>
      </c>
      <c r="L26" s="19">
        <v>20692000</v>
      </c>
      <c r="M26" s="22">
        <f t="shared" si="1"/>
        <v>0.03986068111455096</v>
      </c>
      <c r="N26" s="23">
        <v>6.791666666666667</v>
      </c>
      <c r="O26" s="13">
        <f t="shared" si="5"/>
        <v>16431.32721350754</v>
      </c>
    </row>
    <row r="27" spans="1:15" ht="12.75">
      <c r="A27" s="1">
        <v>1969</v>
      </c>
      <c r="B27" s="6">
        <v>4.71325</v>
      </c>
      <c r="C27" s="4">
        <v>9.241</v>
      </c>
      <c r="D27" s="6">
        <v>15.44825</v>
      </c>
      <c r="F27" s="9">
        <f t="shared" si="2"/>
        <v>17.784967909616505</v>
      </c>
      <c r="G27" s="10">
        <f t="shared" si="3"/>
        <v>0.05622725917089175</v>
      </c>
      <c r="H27" s="13">
        <v>23.433333333333326</v>
      </c>
      <c r="I27" s="13">
        <f t="shared" si="0"/>
        <v>19.691876750700274</v>
      </c>
      <c r="J27" s="9">
        <f t="shared" si="4"/>
        <v>357.71692745376964</v>
      </c>
      <c r="K27" s="9">
        <v>83.825</v>
      </c>
      <c r="L27" s="19">
        <v>20994250</v>
      </c>
      <c r="M27" s="22">
        <f t="shared" si="1"/>
        <v>0.046520282843319424</v>
      </c>
      <c r="N27" s="23">
        <v>7.458333333333333</v>
      </c>
      <c r="O27" s="13">
        <f t="shared" si="5"/>
        <v>17038.80478958618</v>
      </c>
    </row>
    <row r="28" spans="1:15" ht="12.75">
      <c r="A28" s="1">
        <v>1970</v>
      </c>
      <c r="B28" s="6">
        <v>4.978916666666667</v>
      </c>
      <c r="C28" s="4">
        <v>9.762</v>
      </c>
      <c r="D28" s="6">
        <v>14.838416666666665</v>
      </c>
      <c r="F28" s="9">
        <f t="shared" si="2"/>
        <v>18.112172996133697</v>
      </c>
      <c r="G28" s="10">
        <f t="shared" si="3"/>
        <v>0.05521148678369317</v>
      </c>
      <c r="H28" s="13">
        <v>24.208333333333332</v>
      </c>
      <c r="I28" s="13">
        <f t="shared" si="0"/>
        <v>20.34313725490196</v>
      </c>
      <c r="J28" s="9">
        <f t="shared" si="4"/>
        <v>372.5122203098107</v>
      </c>
      <c r="K28" s="9">
        <v>90.179</v>
      </c>
      <c r="L28" s="19">
        <v>21287500</v>
      </c>
      <c r="M28" s="22">
        <f t="shared" si="1"/>
        <v>0.03307254623044122</v>
      </c>
      <c r="N28" s="23">
        <v>7.125</v>
      </c>
      <c r="O28" s="13">
        <f t="shared" si="5"/>
        <v>17499.106062703966</v>
      </c>
    </row>
    <row r="29" spans="1:15" ht="12.75">
      <c r="A29" s="1">
        <v>1971</v>
      </c>
      <c r="B29" s="6">
        <v>5.5635</v>
      </c>
      <c r="C29" s="4">
        <v>11.484</v>
      </c>
      <c r="D29" s="6">
        <v>16.22725</v>
      </c>
      <c r="F29" s="9">
        <f t="shared" si="2"/>
        <v>17.69192055360834</v>
      </c>
      <c r="G29" s="10">
        <f t="shared" si="3"/>
        <v>0.0565229759522092</v>
      </c>
      <c r="H29" s="13">
        <v>24.866666666666664</v>
      </c>
      <c r="I29" s="13">
        <f t="shared" si="0"/>
        <v>20.896358543417364</v>
      </c>
      <c r="J29" s="9">
        <f t="shared" si="4"/>
        <v>395.82707774798934</v>
      </c>
      <c r="K29" s="9">
        <v>98.429</v>
      </c>
      <c r="L29" s="19">
        <v>21747314.25</v>
      </c>
      <c r="M29" s="22">
        <f t="shared" si="1"/>
        <v>0.02719449225473314</v>
      </c>
      <c r="N29" s="23">
        <v>5.1875</v>
      </c>
      <c r="O29" s="13">
        <f t="shared" si="5"/>
        <v>18201.193636956312</v>
      </c>
    </row>
    <row r="30" spans="1:15" ht="12.75">
      <c r="A30" s="1">
        <v>1972</v>
      </c>
      <c r="B30" s="6">
        <v>6.391416666666667</v>
      </c>
      <c r="C30" s="4">
        <v>13.166</v>
      </c>
      <c r="D30" s="6">
        <v>18.36916666666667</v>
      </c>
      <c r="F30" s="9">
        <f t="shared" si="2"/>
        <v>17.19696989451999</v>
      </c>
      <c r="G30" s="10">
        <f t="shared" si="3"/>
        <v>0.058149779067686876</v>
      </c>
      <c r="H30" s="13">
        <v>26.083333333333332</v>
      </c>
      <c r="I30" s="13">
        <f t="shared" si="0"/>
        <v>21.9187675070028</v>
      </c>
      <c r="J30" s="9">
        <f t="shared" si="4"/>
        <v>421.3916932907348</v>
      </c>
      <c r="K30" s="9">
        <v>109.913</v>
      </c>
      <c r="L30" s="19">
        <v>22187139.75</v>
      </c>
      <c r="M30" s="22">
        <f t="shared" si="1"/>
        <v>0.04892761394101885</v>
      </c>
      <c r="N30" s="23">
        <v>4.75</v>
      </c>
      <c r="O30" s="13">
        <f t="shared" si="5"/>
        <v>18992.61004522833</v>
      </c>
    </row>
    <row r="31" spans="1:15" ht="12.75">
      <c r="A31" s="1">
        <v>1973</v>
      </c>
      <c r="B31" s="6">
        <v>7.354</v>
      </c>
      <c r="C31" s="4">
        <v>14.635</v>
      </c>
      <c r="D31" s="6">
        <v>20.598166666666668</v>
      </c>
      <c r="F31" s="9">
        <f t="shared" si="2"/>
        <v>17.535490889311937</v>
      </c>
      <c r="G31" s="10">
        <f t="shared" si="3"/>
        <v>0.05702720307701852</v>
      </c>
      <c r="H31" s="13">
        <v>28.058333333333334</v>
      </c>
      <c r="I31" s="13">
        <f t="shared" si="0"/>
        <v>23.57843137254902</v>
      </c>
      <c r="J31" s="9">
        <f t="shared" si="4"/>
        <v>459.59964359964357</v>
      </c>
      <c r="K31" s="9">
        <v>128.956</v>
      </c>
      <c r="L31" s="19">
        <v>22453774.75</v>
      </c>
      <c r="M31" s="22">
        <f t="shared" si="1"/>
        <v>0.07571884984025565</v>
      </c>
      <c r="N31" s="23">
        <v>6.125</v>
      </c>
      <c r="O31" s="13">
        <f t="shared" si="5"/>
        <v>20468.70286697089</v>
      </c>
    </row>
    <row r="32" spans="1:15" ht="12.75">
      <c r="A32" s="1">
        <v>1974</v>
      </c>
      <c r="B32" s="6">
        <v>8.345416666666667</v>
      </c>
      <c r="C32" s="4">
        <v>15.493</v>
      </c>
      <c r="D32" s="6">
        <v>21.80075</v>
      </c>
      <c r="F32" s="9">
        <f t="shared" si="2"/>
        <v>18.4577961955165</v>
      </c>
      <c r="G32" s="10">
        <f t="shared" si="3"/>
        <v>0.054177648805273156</v>
      </c>
      <c r="H32" s="13">
        <v>31.13333333333333</v>
      </c>
      <c r="I32" s="13">
        <f t="shared" si="0"/>
        <v>26.162464985994397</v>
      </c>
      <c r="J32" s="9">
        <f t="shared" si="4"/>
        <v>494.7687366167025</v>
      </c>
      <c r="K32" s="9">
        <v>154.038</v>
      </c>
      <c r="L32" s="19">
        <v>22772044.5</v>
      </c>
      <c r="M32" s="22">
        <f t="shared" si="1"/>
        <v>0.10959310959310944</v>
      </c>
      <c r="N32" s="23">
        <v>8.5</v>
      </c>
      <c r="O32" s="13">
        <f t="shared" si="5"/>
        <v>21727.02308818615</v>
      </c>
    </row>
    <row r="33" spans="1:15" ht="12.75">
      <c r="A33" s="1">
        <v>1975</v>
      </c>
      <c r="B33" s="6">
        <v>9.723583333333334</v>
      </c>
      <c r="C33" s="4">
        <v>19.038</v>
      </c>
      <c r="D33" s="6">
        <v>23.900166666666667</v>
      </c>
      <c r="E33" s="9">
        <v>34.913</v>
      </c>
      <c r="F33" s="9">
        <f t="shared" si="2"/>
        <v>17.85566020757094</v>
      </c>
      <c r="G33" s="10">
        <f t="shared" si="3"/>
        <v>0.05600464997513742</v>
      </c>
      <c r="H33" s="13">
        <v>34.458333333333336</v>
      </c>
      <c r="I33" s="13">
        <f t="shared" si="0"/>
        <v>28.956582633053223</v>
      </c>
      <c r="J33" s="9">
        <f t="shared" si="4"/>
        <v>503.85779927448607</v>
      </c>
      <c r="K33" s="9">
        <v>173.621</v>
      </c>
      <c r="L33" s="19">
        <v>23102980.25</v>
      </c>
      <c r="M33" s="22">
        <f t="shared" si="1"/>
        <v>0.10679871520342635</v>
      </c>
      <c r="N33" s="23">
        <v>8.5</v>
      </c>
      <c r="O33" s="13">
        <f t="shared" si="5"/>
        <v>21809.212223798964</v>
      </c>
    </row>
    <row r="34" spans="1:15" ht="12.75">
      <c r="A34" s="1">
        <v>1976</v>
      </c>
      <c r="B34" s="6">
        <v>10.911666666666665</v>
      </c>
      <c r="C34" s="4">
        <v>19.395</v>
      </c>
      <c r="D34" s="6">
        <v>25.39325</v>
      </c>
      <c r="E34" s="9">
        <v>35.719</v>
      </c>
      <c r="F34" s="9">
        <f t="shared" si="2"/>
        <v>18.328455781273867</v>
      </c>
      <c r="G34" s="10">
        <f t="shared" si="3"/>
        <v>0.054559970132437303</v>
      </c>
      <c r="H34" s="13">
        <v>37.05833333333333</v>
      </c>
      <c r="I34" s="13">
        <f t="shared" si="0"/>
        <v>31.14145658263305</v>
      </c>
      <c r="J34" s="9">
        <f t="shared" si="4"/>
        <v>539.673487744547</v>
      </c>
      <c r="K34" s="9">
        <v>199.994</v>
      </c>
      <c r="L34" s="19">
        <v>23414364.75</v>
      </c>
      <c r="M34" s="22">
        <f t="shared" si="1"/>
        <v>0.07545344619105182</v>
      </c>
      <c r="N34" s="23">
        <v>9.291666666666666</v>
      </c>
      <c r="O34" s="13">
        <f t="shared" si="5"/>
        <v>23048.82039323945</v>
      </c>
    </row>
    <row r="35" spans="1:15" ht="12.75">
      <c r="A35" s="1">
        <v>1977</v>
      </c>
      <c r="B35" s="6">
        <v>12.00825</v>
      </c>
      <c r="C35" s="4">
        <v>21.709</v>
      </c>
      <c r="D35" s="6">
        <v>27.268</v>
      </c>
      <c r="E35" s="9">
        <v>39.682</v>
      </c>
      <c r="F35" s="9">
        <f t="shared" si="2"/>
        <v>18.401765452917786</v>
      </c>
      <c r="G35" s="10">
        <f t="shared" si="3"/>
        <v>0.05434261199332045</v>
      </c>
      <c r="H35" s="13">
        <v>40.025</v>
      </c>
      <c r="I35" s="13">
        <f t="shared" si="0"/>
        <v>33.634453781512605</v>
      </c>
      <c r="J35" s="9">
        <f t="shared" si="4"/>
        <v>552.0874453466585</v>
      </c>
      <c r="K35" s="9">
        <v>220.973</v>
      </c>
      <c r="L35" s="19">
        <v>23694034.75</v>
      </c>
      <c r="M35" s="22">
        <f t="shared" si="1"/>
        <v>0.08005396896784354</v>
      </c>
      <c r="N35" s="23">
        <v>7.708333333333333</v>
      </c>
      <c r="O35" s="13">
        <f t="shared" si="5"/>
        <v>23300.6936628494</v>
      </c>
    </row>
    <row r="36" spans="1:15" ht="12.75">
      <c r="A36" s="1">
        <v>1978</v>
      </c>
      <c r="B36" s="6">
        <v>13.457833333333333</v>
      </c>
      <c r="C36" s="4">
        <v>23.617</v>
      </c>
      <c r="D36" s="6">
        <v>29.83908333333333</v>
      </c>
      <c r="E36" s="9">
        <v>42.886</v>
      </c>
      <c r="F36" s="9">
        <f t="shared" si="2"/>
        <v>18.195871054032967</v>
      </c>
      <c r="G36" s="10">
        <f t="shared" si="3"/>
        <v>0.05495752289244532</v>
      </c>
      <c r="H36" s="13">
        <v>43.60833333333333</v>
      </c>
      <c r="I36" s="13">
        <f t="shared" si="0"/>
        <v>36.64565826330532</v>
      </c>
      <c r="J36" s="9">
        <f t="shared" si="4"/>
        <v>561.5371679724825</v>
      </c>
      <c r="K36" s="9">
        <v>244.877</v>
      </c>
      <c r="L36" s="19">
        <v>23935650.5</v>
      </c>
      <c r="M36" s="22">
        <f t="shared" si="1"/>
        <v>0.0895273787216322</v>
      </c>
      <c r="N36" s="23">
        <v>8.979166666666666</v>
      </c>
      <c r="O36" s="13">
        <f t="shared" si="5"/>
        <v>23460.284397638683</v>
      </c>
    </row>
    <row r="37" spans="1:15" ht="12.75">
      <c r="A37" s="1">
        <v>1979</v>
      </c>
      <c r="B37" s="6">
        <v>14.869833333333334</v>
      </c>
      <c r="C37" s="4">
        <v>24.586</v>
      </c>
      <c r="D37" s="6">
        <v>31.42875</v>
      </c>
      <c r="E37" s="9">
        <v>44.782</v>
      </c>
      <c r="F37" s="9">
        <f t="shared" si="2"/>
        <v>18.801622972685188</v>
      </c>
      <c r="G37" s="10">
        <f t="shared" si="3"/>
        <v>0.05318689782540529</v>
      </c>
      <c r="H37" s="13">
        <v>47.59166666666666</v>
      </c>
      <c r="I37" s="13">
        <f t="shared" si="0"/>
        <v>39.99299719887955</v>
      </c>
      <c r="J37" s="9">
        <f t="shared" si="4"/>
        <v>587.4494834529855</v>
      </c>
      <c r="K37" s="9">
        <v>279.577</v>
      </c>
      <c r="L37" s="19">
        <v>24170445.25</v>
      </c>
      <c r="M37" s="22">
        <f t="shared" si="1"/>
        <v>0.09134339766864134</v>
      </c>
      <c r="N37" s="23">
        <v>12.104166666666666</v>
      </c>
      <c r="O37" s="13">
        <f t="shared" si="5"/>
        <v>24304.454360557775</v>
      </c>
    </row>
    <row r="38" spans="1:15" ht="12.75">
      <c r="A38" s="1">
        <v>1980</v>
      </c>
      <c r="B38" s="6">
        <v>16.013</v>
      </c>
      <c r="C38" s="4">
        <v>27.279</v>
      </c>
      <c r="D38" s="6">
        <v>33.036833333333334</v>
      </c>
      <c r="E38" s="9">
        <v>51.033</v>
      </c>
      <c r="F38" s="9">
        <f t="shared" si="2"/>
        <v>19.633422843939297</v>
      </c>
      <c r="G38" s="10">
        <f t="shared" si="3"/>
        <v>0.050933553866217125</v>
      </c>
      <c r="H38" s="13">
        <v>52.425</v>
      </c>
      <c r="I38" s="13">
        <f t="shared" si="0"/>
        <v>44.054621848739494</v>
      </c>
      <c r="J38" s="9">
        <f t="shared" si="4"/>
        <v>599.6948020982356</v>
      </c>
      <c r="K38" s="9">
        <v>314.39</v>
      </c>
      <c r="L38" s="19">
        <v>24471128.75</v>
      </c>
      <c r="M38" s="22">
        <f t="shared" si="1"/>
        <v>0.10155839607774476</v>
      </c>
      <c r="N38" s="23">
        <v>12.890833333333333</v>
      </c>
      <c r="O38" s="13">
        <f t="shared" si="5"/>
        <v>24506.217437895488</v>
      </c>
    </row>
    <row r="39" spans="1:15" ht="12.75">
      <c r="A39" s="1">
        <v>1981</v>
      </c>
      <c r="B39" s="6">
        <v>17.196416666666668</v>
      </c>
      <c r="C39" s="4">
        <v>27.459</v>
      </c>
      <c r="D39" s="6">
        <v>33.870666666666665</v>
      </c>
      <c r="E39" s="9">
        <v>49.873</v>
      </c>
      <c r="F39" s="9">
        <f t="shared" si="2"/>
        <v>20.961983358936212</v>
      </c>
      <c r="G39" s="10">
        <f t="shared" si="3"/>
        <v>0.04770540949664929</v>
      </c>
      <c r="H39" s="13">
        <v>58.94166666666666</v>
      </c>
      <c r="I39" s="13">
        <f t="shared" si="0"/>
        <v>49.53081232492997</v>
      </c>
      <c r="J39" s="9">
        <f t="shared" si="4"/>
        <v>611.5724586455536</v>
      </c>
      <c r="K39" s="9">
        <v>360.471</v>
      </c>
      <c r="L39" s="19">
        <v>24785059</v>
      </c>
      <c r="M39" s="22">
        <f t="shared" si="1"/>
        <v>0.12430456207280241</v>
      </c>
      <c r="N39" s="23">
        <v>17.930833333333336</v>
      </c>
      <c r="O39" s="13">
        <f t="shared" si="5"/>
        <v>24675.04550404958</v>
      </c>
    </row>
    <row r="40" spans="1:15" ht="12.75">
      <c r="A40" s="1">
        <v>1982</v>
      </c>
      <c r="B40" s="6">
        <v>17.41933333333333</v>
      </c>
      <c r="C40" s="4">
        <v>28.478</v>
      </c>
      <c r="D40" s="6">
        <v>35.03175</v>
      </c>
      <c r="E40" s="9">
        <v>55.175</v>
      </c>
      <c r="F40" s="9">
        <f t="shared" si="2"/>
        <v>21.80674729228061</v>
      </c>
      <c r="G40" s="10">
        <f t="shared" si="3"/>
        <v>0.04585736637366321</v>
      </c>
      <c r="H40" s="13">
        <v>65.30833333333334</v>
      </c>
      <c r="I40" s="13">
        <f t="shared" si="0"/>
        <v>54.88095238095239</v>
      </c>
      <c r="J40" s="9">
        <f t="shared" si="4"/>
        <v>581.6394028327165</v>
      </c>
      <c r="K40" s="9">
        <v>379.859</v>
      </c>
      <c r="L40" s="19">
        <v>25083479</v>
      </c>
      <c r="M40" s="22">
        <f t="shared" si="1"/>
        <v>0.10801640039587176</v>
      </c>
      <c r="N40" s="23">
        <v>13.957500000000001</v>
      </c>
      <c r="O40" s="13">
        <f t="shared" si="5"/>
        <v>23188.147179771855</v>
      </c>
    </row>
    <row r="41" spans="1:15" ht="12.75">
      <c r="A41" s="1">
        <v>1983</v>
      </c>
      <c r="B41" s="6">
        <v>17.739833333333333</v>
      </c>
      <c r="C41" s="4">
        <v>30.867</v>
      </c>
      <c r="D41" s="6">
        <v>40.12991666666667</v>
      </c>
      <c r="E41" s="9">
        <v>62.592</v>
      </c>
      <c r="F41" s="9">
        <f t="shared" si="2"/>
        <v>23.189958567818188</v>
      </c>
      <c r="G41" s="10">
        <f t="shared" si="3"/>
        <v>0.04312211240376029</v>
      </c>
      <c r="H41" s="13">
        <v>69.13333333333333</v>
      </c>
      <c r="I41" s="13">
        <f t="shared" si="0"/>
        <v>58.095238095238095</v>
      </c>
      <c r="J41" s="9">
        <f t="shared" si="4"/>
        <v>595.0617164898747</v>
      </c>
      <c r="K41" s="9">
        <v>411.386</v>
      </c>
      <c r="L41" s="19">
        <v>25336504.75</v>
      </c>
      <c r="M41" s="22">
        <f t="shared" si="1"/>
        <v>0.05856832971800416</v>
      </c>
      <c r="N41" s="23">
        <v>9.553333333333333</v>
      </c>
      <c r="O41" s="13">
        <f t="shared" si="5"/>
        <v>23486.338086545846</v>
      </c>
    </row>
    <row r="42" spans="1:15" ht="12.75">
      <c r="A42" s="1">
        <v>1984</v>
      </c>
      <c r="B42" s="6">
        <v>17.920333333333332</v>
      </c>
      <c r="C42" s="4">
        <v>31.072</v>
      </c>
      <c r="D42" s="6">
        <v>44.99075</v>
      </c>
      <c r="E42" s="9">
        <v>70.527</v>
      </c>
      <c r="F42" s="9">
        <f t="shared" si="2"/>
        <v>25.08781458678224</v>
      </c>
      <c r="G42" s="10">
        <f t="shared" si="3"/>
        <v>0.039859988463357816</v>
      </c>
      <c r="H42" s="13">
        <v>72.10833333333333</v>
      </c>
      <c r="I42" s="13">
        <f t="shared" si="0"/>
        <v>60.5952380952381</v>
      </c>
      <c r="J42" s="9">
        <f t="shared" si="4"/>
        <v>623.4813359528487</v>
      </c>
      <c r="K42" s="9">
        <v>449.582</v>
      </c>
      <c r="L42" s="19">
        <v>25577352.5</v>
      </c>
      <c r="M42" s="22">
        <f t="shared" si="1"/>
        <v>0.04303278688524603</v>
      </c>
      <c r="N42" s="23">
        <v>11.311666666666667</v>
      </c>
      <c r="O42" s="13">
        <f t="shared" si="5"/>
        <v>24376.304621553332</v>
      </c>
    </row>
    <row r="43" spans="1:15" ht="12.75">
      <c r="A43" s="1">
        <v>1985</v>
      </c>
      <c r="B43" s="6">
        <v>18.757583333333333</v>
      </c>
      <c r="C43" s="4">
        <v>34.375</v>
      </c>
      <c r="D43" s="6">
        <v>59.36633333333334</v>
      </c>
      <c r="E43" s="9">
        <v>89.427</v>
      </c>
      <c r="F43" s="9">
        <f t="shared" si="2"/>
        <v>25.894273871456434</v>
      </c>
      <c r="G43" s="10">
        <f t="shared" si="3"/>
        <v>0.038618576638378414</v>
      </c>
      <c r="H43" s="13">
        <v>74.96666666666665</v>
      </c>
      <c r="I43" s="13">
        <f t="shared" si="0"/>
        <v>62.99719887955181</v>
      </c>
      <c r="J43" s="9">
        <f t="shared" si="4"/>
        <v>647.9066251667409</v>
      </c>
      <c r="K43" s="9">
        <v>485.714</v>
      </c>
      <c r="L43" s="19">
        <v>25813854</v>
      </c>
      <c r="M43" s="22">
        <f t="shared" si="1"/>
        <v>0.03963943141107112</v>
      </c>
      <c r="N43" s="23">
        <v>9.646666666666667</v>
      </c>
      <c r="O43" s="13">
        <f t="shared" si="5"/>
        <v>25099.182213037268</v>
      </c>
    </row>
    <row r="44" spans="1:15" ht="12.75">
      <c r="A44" s="1">
        <v>1986</v>
      </c>
      <c r="B44" s="6">
        <v>19.99</v>
      </c>
      <c r="C44" s="4">
        <v>36.663</v>
      </c>
      <c r="D44" s="6">
        <v>72.78116666666668</v>
      </c>
      <c r="E44" s="9">
        <v>102.767</v>
      </c>
      <c r="F44" s="9">
        <f t="shared" si="2"/>
        <v>25.63986993496749</v>
      </c>
      <c r="G44" s="10">
        <f t="shared" si="3"/>
        <v>0.039001757908147826</v>
      </c>
      <c r="H44" s="13">
        <v>78.10000000000001</v>
      </c>
      <c r="I44" s="13">
        <f t="shared" si="0"/>
        <v>65.63025210084035</v>
      </c>
      <c r="J44" s="9">
        <f t="shared" si="4"/>
        <v>656.2624839948784</v>
      </c>
      <c r="K44" s="9">
        <v>512.541</v>
      </c>
      <c r="L44" s="19">
        <v>26068353</v>
      </c>
      <c r="M44" s="22">
        <f t="shared" si="1"/>
        <v>0.04179635393508254</v>
      </c>
      <c r="N44" s="23">
        <v>9.214166666666666</v>
      </c>
      <c r="O44" s="13">
        <f t="shared" si="5"/>
        <v>25174.681499628245</v>
      </c>
    </row>
    <row r="45" spans="1:15" ht="12.75">
      <c r="A45" s="1">
        <v>1987</v>
      </c>
      <c r="B45" s="6">
        <v>21.096416666666666</v>
      </c>
      <c r="C45" s="4">
        <v>39.793</v>
      </c>
      <c r="D45" s="6">
        <v>83.52783333333333</v>
      </c>
      <c r="E45" s="9">
        <v>108.522</v>
      </c>
      <c r="F45" s="9">
        <f t="shared" si="2"/>
        <v>26.494973474958226</v>
      </c>
      <c r="G45" s="10">
        <f t="shared" si="3"/>
        <v>0.03774300815757192</v>
      </c>
      <c r="H45" s="13">
        <v>81.49166666666666</v>
      </c>
      <c r="I45" s="13">
        <f t="shared" si="0"/>
        <v>68.48039215686275</v>
      </c>
      <c r="J45" s="9">
        <f t="shared" si="4"/>
        <v>685.8971264955517</v>
      </c>
      <c r="K45" s="9">
        <v>558.949</v>
      </c>
      <c r="L45" s="19">
        <v>26399956</v>
      </c>
      <c r="M45" s="22">
        <f t="shared" si="1"/>
        <v>0.04342723004694816</v>
      </c>
      <c r="N45" s="23">
        <v>8.402500000000002</v>
      </c>
      <c r="O45" s="13">
        <f t="shared" si="5"/>
        <v>25980.995062853577</v>
      </c>
    </row>
    <row r="46" spans="1:15" ht="12.75">
      <c r="A46" s="1">
        <v>1988</v>
      </c>
      <c r="B46" s="6">
        <v>22.2465</v>
      </c>
      <c r="C46" s="4">
        <v>42.587</v>
      </c>
      <c r="D46" s="6">
        <v>84.19308333333333</v>
      </c>
      <c r="E46" s="9">
        <v>116.428</v>
      </c>
      <c r="F46" s="9">
        <f t="shared" si="2"/>
        <v>27.559121659586904</v>
      </c>
      <c r="G46" s="10">
        <f t="shared" si="3"/>
        <v>0.03628562667388687</v>
      </c>
      <c r="H46" s="13">
        <v>84.79166666666667</v>
      </c>
      <c r="I46" s="13">
        <f t="shared" si="0"/>
        <v>71.25350140056022</v>
      </c>
      <c r="J46" s="9">
        <f t="shared" si="4"/>
        <v>723.0592628992629</v>
      </c>
      <c r="K46" s="9">
        <v>613.094</v>
      </c>
      <c r="L46" s="19">
        <v>26754940.25</v>
      </c>
      <c r="M46" s="22">
        <f aca="true" t="shared" si="6" ref="M46:M69">(H46-H45)/H45</f>
        <v>0.040494938132733554</v>
      </c>
      <c r="N46" s="23">
        <v>9.685833333333335</v>
      </c>
      <c r="O46" s="13">
        <f t="shared" si="5"/>
        <v>27025.261732709823</v>
      </c>
    </row>
    <row r="47" spans="1:15" ht="12.75">
      <c r="A47" s="1">
        <v>1989</v>
      </c>
      <c r="B47" s="6">
        <v>23.53425</v>
      </c>
      <c r="C47" s="4">
        <v>44.06</v>
      </c>
      <c r="D47" s="6">
        <v>87.7845</v>
      </c>
      <c r="E47" s="9">
        <v>125.911</v>
      </c>
      <c r="F47" s="9">
        <f t="shared" si="2"/>
        <v>27.947693255574322</v>
      </c>
      <c r="G47" s="10">
        <f t="shared" si="3"/>
        <v>0.03578112836917388</v>
      </c>
      <c r="H47" s="13">
        <v>89.025</v>
      </c>
      <c r="I47" s="13">
        <f t="shared" si="0"/>
        <v>74.81092436974791</v>
      </c>
      <c r="J47" s="9">
        <f t="shared" si="4"/>
        <v>738.812693063746</v>
      </c>
      <c r="K47" s="9">
        <v>657.728</v>
      </c>
      <c r="L47" s="19">
        <v>27219748</v>
      </c>
      <c r="M47" s="22">
        <f t="shared" si="6"/>
        <v>0.04992628992628993</v>
      </c>
      <c r="N47" s="23">
        <v>12.293333333333335</v>
      </c>
      <c r="O47" s="13">
        <f t="shared" si="5"/>
        <v>27142.52509111201</v>
      </c>
    </row>
    <row r="48" spans="1:15" ht="12.75">
      <c r="A48" s="1">
        <v>1990</v>
      </c>
      <c r="B48" s="6">
        <v>24.410416666666666</v>
      </c>
      <c r="C48" s="4">
        <v>43.696</v>
      </c>
      <c r="D48" s="6">
        <v>89.43783333333333</v>
      </c>
      <c r="E48" s="9">
        <v>128.499</v>
      </c>
      <c r="F48" s="9">
        <f t="shared" si="2"/>
        <v>27.85372364939831</v>
      </c>
      <c r="G48" s="10">
        <f t="shared" si="3"/>
        <v>0.0359018425179788</v>
      </c>
      <c r="H48" s="13">
        <v>93.26666666666665</v>
      </c>
      <c r="I48" s="13">
        <v>78.4</v>
      </c>
      <c r="J48" s="9">
        <f t="shared" si="4"/>
        <v>729.0075053609722</v>
      </c>
      <c r="K48" s="9">
        <v>679.921</v>
      </c>
      <c r="L48" s="19">
        <v>27638583.25</v>
      </c>
      <c r="M48" s="22">
        <f t="shared" si="6"/>
        <v>0.047645792380417246</v>
      </c>
      <c r="N48" s="23">
        <v>13.045000000000002</v>
      </c>
      <c r="O48" s="13">
        <f t="shared" si="5"/>
        <v>26376.442626123837</v>
      </c>
    </row>
    <row r="49" spans="1:15" ht="12.75">
      <c r="A49" s="1">
        <v>1991</v>
      </c>
      <c r="B49" s="6">
        <v>25.347</v>
      </c>
      <c r="C49" s="4">
        <v>46.171</v>
      </c>
      <c r="D49" s="6">
        <v>94.5995</v>
      </c>
      <c r="E49" s="9">
        <v>134.51</v>
      </c>
      <c r="F49" s="9">
        <f t="shared" si="2"/>
        <v>27.03937349587722</v>
      </c>
      <c r="G49" s="10">
        <f t="shared" si="3"/>
        <v>0.03698310540192335</v>
      </c>
      <c r="H49" s="13">
        <v>98.50833333333333</v>
      </c>
      <c r="I49" s="13">
        <v>82.8</v>
      </c>
      <c r="J49" s="9">
        <f t="shared" si="4"/>
        <v>695.7451992217241</v>
      </c>
      <c r="K49" s="9">
        <v>685.367</v>
      </c>
      <c r="L49" s="19">
        <v>27987829</v>
      </c>
      <c r="M49" s="22">
        <f t="shared" si="6"/>
        <v>0.05620085775553976</v>
      </c>
      <c r="N49" s="23">
        <v>9.034166666666666</v>
      </c>
      <c r="O49" s="13">
        <f t="shared" si="5"/>
        <v>24858.84843807371</v>
      </c>
    </row>
    <row r="50" spans="1:15" ht="12.75">
      <c r="A50" s="1">
        <v>1992</v>
      </c>
      <c r="B50" s="6">
        <v>26.732916666666668</v>
      </c>
      <c r="C50" s="4">
        <v>49.197</v>
      </c>
      <c r="D50" s="6">
        <v>100.01308333333333</v>
      </c>
      <c r="E50" s="9">
        <v>139.841</v>
      </c>
      <c r="F50" s="9">
        <f t="shared" si="2"/>
        <v>26.20290216493399</v>
      </c>
      <c r="G50" s="10">
        <f t="shared" si="3"/>
        <v>0.03816371155017512</v>
      </c>
      <c r="H50" s="13">
        <v>99.975</v>
      </c>
      <c r="I50" s="13">
        <v>84</v>
      </c>
      <c r="J50" s="9">
        <f t="shared" si="4"/>
        <v>700.6551637909478</v>
      </c>
      <c r="K50" s="9">
        <v>700.48</v>
      </c>
      <c r="L50" s="19">
        <v>28319473</v>
      </c>
      <c r="M50" s="22">
        <f t="shared" si="6"/>
        <v>0.014888757296337048</v>
      </c>
      <c r="N50" s="23">
        <v>6.783333333333332</v>
      </c>
      <c r="O50" s="13">
        <f t="shared" si="5"/>
        <v>24741.10884022975</v>
      </c>
    </row>
    <row r="51" spans="1:15" ht="12.75">
      <c r="A51" s="1">
        <v>1993</v>
      </c>
      <c r="B51" s="6">
        <v>28.274583333333332</v>
      </c>
      <c r="C51" s="4">
        <v>56.529</v>
      </c>
      <c r="D51" s="6">
        <v>107.08</v>
      </c>
      <c r="E51" s="9">
        <v>151.501</v>
      </c>
      <c r="F51" s="9">
        <f t="shared" si="2"/>
        <v>25.718646016003774</v>
      </c>
      <c r="G51" s="10">
        <f aca="true" t="shared" si="7" ref="G51:G69">1/F51</f>
        <v>0.038882295723411585</v>
      </c>
      <c r="H51" s="13">
        <v>101.83333333333333</v>
      </c>
      <c r="I51" s="13">
        <v>85.6</v>
      </c>
      <c r="J51" s="9">
        <f aca="true" t="shared" si="8" ref="J51:J69">(K51/H51)*100</f>
        <v>714.0923076923077</v>
      </c>
      <c r="K51" s="9">
        <v>727.184</v>
      </c>
      <c r="L51" s="19">
        <v>28648234.75</v>
      </c>
      <c r="M51" s="22">
        <f t="shared" si="6"/>
        <v>0.018587980328415448</v>
      </c>
      <c r="N51" s="23">
        <v>5.088333333333333</v>
      </c>
      <c r="O51" s="13">
        <f aca="true" t="shared" si="9" ref="O51:O69">(J51*1000000000)/L51</f>
        <v>24926.2236896571</v>
      </c>
    </row>
    <row r="52" spans="1:15" ht="12.75">
      <c r="A52" s="1">
        <v>1994</v>
      </c>
      <c r="B52" s="6">
        <v>29.257416666666668</v>
      </c>
      <c r="C52" s="4">
        <v>60.985</v>
      </c>
      <c r="D52" s="6">
        <v>118.27033333333333</v>
      </c>
      <c r="E52" s="9">
        <v>156.28</v>
      </c>
      <c r="F52" s="9">
        <f t="shared" si="2"/>
        <v>26.347951658981057</v>
      </c>
      <c r="G52" s="10">
        <f t="shared" si="7"/>
        <v>0.03795361449508112</v>
      </c>
      <c r="H52" s="13">
        <v>102.00000000000001</v>
      </c>
      <c r="I52" s="13">
        <v>85.7</v>
      </c>
      <c r="J52" s="9">
        <f t="shared" si="8"/>
        <v>755.7578431372549</v>
      </c>
      <c r="K52" s="9">
        <v>770.873</v>
      </c>
      <c r="L52" s="19">
        <v>28958269.75</v>
      </c>
      <c r="M52" s="22">
        <f t="shared" si="6"/>
        <v>0.0016366612111294824</v>
      </c>
      <c r="N52" s="23">
        <v>5.765833333333333</v>
      </c>
      <c r="O52" s="13">
        <f t="shared" si="9"/>
        <v>26098.169872088263</v>
      </c>
    </row>
    <row r="53" spans="1:15" ht="12.75">
      <c r="A53" s="1">
        <v>1995</v>
      </c>
      <c r="B53" s="6">
        <v>29.542</v>
      </c>
      <c r="C53" s="4">
        <v>65.527</v>
      </c>
      <c r="D53" s="6">
        <v>128.29891666666668</v>
      </c>
      <c r="E53" s="9">
        <v>160.398</v>
      </c>
      <c r="F53" s="9">
        <f t="shared" si="2"/>
        <v>27.433010628935076</v>
      </c>
      <c r="G53" s="10">
        <f t="shared" si="7"/>
        <v>0.036452433658347584</v>
      </c>
      <c r="H53" s="13">
        <v>104.20833333333333</v>
      </c>
      <c r="I53" s="13">
        <v>87.6</v>
      </c>
      <c r="J53" s="9">
        <f t="shared" si="8"/>
        <v>777.6978808476609</v>
      </c>
      <c r="K53" s="9">
        <v>810.426</v>
      </c>
      <c r="L53" s="19">
        <v>29262648.5</v>
      </c>
      <c r="M53" s="22">
        <f t="shared" si="6"/>
        <v>0.021650326797385433</v>
      </c>
      <c r="N53" s="23">
        <v>7.307500000000001</v>
      </c>
      <c r="O53" s="13">
        <f t="shared" si="9"/>
        <v>26576.469346158498</v>
      </c>
    </row>
    <row r="54" spans="1:15" ht="12.75">
      <c r="A54" s="1">
        <v>1996</v>
      </c>
      <c r="B54" s="6">
        <v>30.199333333333332</v>
      </c>
      <c r="C54" s="4">
        <v>77.919</v>
      </c>
      <c r="D54" s="6">
        <v>143.00466666666665</v>
      </c>
      <c r="E54" s="9">
        <v>179.464</v>
      </c>
      <c r="F54" s="9">
        <f t="shared" si="2"/>
        <v>27.711340206185568</v>
      </c>
      <c r="G54" s="10">
        <f t="shared" si="7"/>
        <v>0.03608630952380952</v>
      </c>
      <c r="H54" s="13">
        <v>105.84999999999998</v>
      </c>
      <c r="I54" s="13">
        <v>88.9</v>
      </c>
      <c r="J54" s="9">
        <f t="shared" si="8"/>
        <v>790.6131317902694</v>
      </c>
      <c r="K54" s="9">
        <v>836.864</v>
      </c>
      <c r="L54" s="19">
        <v>29570577.25</v>
      </c>
      <c r="M54" s="22">
        <f t="shared" si="6"/>
        <v>0.01575369852059162</v>
      </c>
      <c r="N54" s="23">
        <v>4.530833333333334</v>
      </c>
      <c r="O54" s="13">
        <f t="shared" si="9"/>
        <v>26736.47947776432</v>
      </c>
    </row>
    <row r="55" spans="1:15" ht="12.75">
      <c r="A55" s="1">
        <v>1997</v>
      </c>
      <c r="B55" s="6">
        <v>31.73841666666667</v>
      </c>
      <c r="C55" s="4">
        <v>86.495</v>
      </c>
      <c r="D55" s="6">
        <v>160.17858333333334</v>
      </c>
      <c r="E55" s="9">
        <v>197.601</v>
      </c>
      <c r="F55" s="9">
        <f t="shared" si="2"/>
        <v>27.812761086065517</v>
      </c>
      <c r="G55" s="10">
        <f t="shared" si="7"/>
        <v>0.035954718659738184</v>
      </c>
      <c r="H55" s="13">
        <v>107.56666666666666</v>
      </c>
      <c r="I55" s="13">
        <v>90.4</v>
      </c>
      <c r="J55" s="9">
        <f t="shared" si="8"/>
        <v>820.6380539200495</v>
      </c>
      <c r="K55" s="9">
        <v>882.733</v>
      </c>
      <c r="L55" s="19">
        <v>29868725.5</v>
      </c>
      <c r="M55" s="22">
        <f t="shared" si="6"/>
        <v>0.01621791843804141</v>
      </c>
      <c r="N55" s="23">
        <v>3.5208333333333335</v>
      </c>
      <c r="O55" s="13">
        <f t="shared" si="9"/>
        <v>27474.826601491568</v>
      </c>
    </row>
    <row r="56" spans="1:15" ht="12.75">
      <c r="A56" s="1">
        <v>1998</v>
      </c>
      <c r="B56" s="6">
        <v>33.57641666666667</v>
      </c>
      <c r="C56" s="4">
        <v>93.623</v>
      </c>
      <c r="D56" s="6">
        <v>173.30425</v>
      </c>
      <c r="E56" s="9">
        <v>205.509</v>
      </c>
      <c r="F56" s="9">
        <f t="shared" si="2"/>
        <v>27.25046597686372</v>
      </c>
      <c r="G56" s="10">
        <f t="shared" si="7"/>
        <v>0.036696620191706934</v>
      </c>
      <c r="H56" s="13">
        <v>108.63333333333333</v>
      </c>
      <c r="I56" s="13">
        <v>91.3</v>
      </c>
      <c r="J56" s="9">
        <f t="shared" si="8"/>
        <v>842.2580546179811</v>
      </c>
      <c r="K56" s="9">
        <v>914.973</v>
      </c>
      <c r="L56" s="19">
        <v>30125715.25</v>
      </c>
      <c r="M56" s="22">
        <f t="shared" si="6"/>
        <v>0.009916330957545674</v>
      </c>
      <c r="N56" s="23">
        <v>5.104166666666667</v>
      </c>
      <c r="O56" s="13">
        <f t="shared" si="9"/>
        <v>27958.109795185064</v>
      </c>
    </row>
    <row r="57" spans="1:15" ht="12.75">
      <c r="A57" s="1">
        <v>1999</v>
      </c>
      <c r="B57" s="6">
        <v>36.54233333333334</v>
      </c>
      <c r="C57" s="4">
        <v>101.183</v>
      </c>
      <c r="D57" s="6">
        <v>180.59983333333335</v>
      </c>
      <c r="E57" s="9">
        <v>221.764</v>
      </c>
      <c r="F57" s="9">
        <f t="shared" si="2"/>
        <v>26.885010079633663</v>
      </c>
      <c r="G57" s="10">
        <f t="shared" si="7"/>
        <v>0.037195448208425075</v>
      </c>
      <c r="H57" s="13">
        <v>110.51666666666667</v>
      </c>
      <c r="I57" s="13">
        <v>92.9</v>
      </c>
      <c r="J57" s="9">
        <f t="shared" si="8"/>
        <v>888.9527974664455</v>
      </c>
      <c r="K57" s="9">
        <v>982.441</v>
      </c>
      <c r="L57" s="19">
        <v>30369574.75</v>
      </c>
      <c r="M57" s="22">
        <f t="shared" si="6"/>
        <v>0.01733660632095741</v>
      </c>
      <c r="N57" s="23">
        <v>4.916666666666667</v>
      </c>
      <c r="O57" s="13">
        <f t="shared" si="9"/>
        <v>29271.163813923526</v>
      </c>
    </row>
    <row r="58" spans="1:15" ht="12.75">
      <c r="A58" s="1">
        <v>2000</v>
      </c>
      <c r="B58" s="6">
        <v>38.110166666666665</v>
      </c>
      <c r="C58" s="4">
        <v>116.103</v>
      </c>
      <c r="D58" s="6">
        <v>209.49125</v>
      </c>
      <c r="E58" s="9">
        <v>249.199</v>
      </c>
      <c r="F58" s="9">
        <f t="shared" si="2"/>
        <v>28.249076143286352</v>
      </c>
      <c r="G58" s="10">
        <f t="shared" si="7"/>
        <v>0.035399387750868413</v>
      </c>
      <c r="H58" s="13">
        <f aca="true" t="shared" si="10" ref="H58:H69">I58*1.19</f>
        <v>113.49624999999999</v>
      </c>
      <c r="I58" s="13">
        <v>95.375</v>
      </c>
      <c r="J58" s="9">
        <f t="shared" si="8"/>
        <v>948.5573311893565</v>
      </c>
      <c r="K58" s="9">
        <v>1076.577</v>
      </c>
      <c r="L58" s="19">
        <v>32352977</v>
      </c>
      <c r="M58" s="22">
        <f t="shared" si="6"/>
        <v>0.026960488614085266</v>
      </c>
      <c r="N58" s="23">
        <v>5.770833333333333</v>
      </c>
      <c r="O58" s="13">
        <f t="shared" si="9"/>
        <v>29319.012318073746</v>
      </c>
    </row>
    <row r="59" spans="1:15" ht="12.75">
      <c r="A59" s="1">
        <v>2001</v>
      </c>
      <c r="B59" s="6">
        <v>39.666583333333335</v>
      </c>
      <c r="C59" s="4">
        <v>133.858</v>
      </c>
      <c r="D59" s="6">
        <v>230.00358333333335</v>
      </c>
      <c r="E59" s="9">
        <v>279.64</v>
      </c>
      <c r="F59" s="9">
        <f t="shared" si="2"/>
        <v>27.93404187823924</v>
      </c>
      <c r="G59" s="10">
        <f t="shared" si="7"/>
        <v>0.03579861462078659</v>
      </c>
      <c r="H59" s="13">
        <f t="shared" si="10"/>
        <v>116.36176999999999</v>
      </c>
      <c r="I59" s="13">
        <v>97.783</v>
      </c>
      <c r="J59" s="9">
        <f t="shared" si="8"/>
        <v>952.2440231014018</v>
      </c>
      <c r="K59" s="9">
        <v>1108.048</v>
      </c>
      <c r="L59" s="19">
        <v>31129298</v>
      </c>
      <c r="M59" s="22">
        <f t="shared" si="6"/>
        <v>0.025247706422018384</v>
      </c>
      <c r="N59" s="23">
        <v>4.3125</v>
      </c>
      <c r="O59" s="13">
        <f t="shared" si="9"/>
        <v>30589.961363773826</v>
      </c>
    </row>
    <row r="60" spans="1:15" ht="12.75">
      <c r="A60" s="1">
        <v>2002</v>
      </c>
      <c r="B60" s="6">
        <v>42.31008333333334</v>
      </c>
      <c r="C60" s="4">
        <v>140.197</v>
      </c>
      <c r="D60" s="6">
        <v>254.34825</v>
      </c>
      <c r="E60" s="9">
        <v>297.658</v>
      </c>
      <c r="F60" s="9">
        <f t="shared" si="2"/>
        <v>27.248941840105093</v>
      </c>
      <c r="G60" s="10">
        <f t="shared" si="7"/>
        <v>0.03669867277298072</v>
      </c>
      <c r="H60" s="13">
        <f t="shared" si="10"/>
        <v>119</v>
      </c>
      <c r="I60" s="13">
        <v>100</v>
      </c>
      <c r="J60" s="9">
        <f t="shared" si="8"/>
        <v>968.827731092437</v>
      </c>
      <c r="K60" s="9">
        <v>1152.905</v>
      </c>
      <c r="L60" s="19">
        <v>31446719</v>
      </c>
      <c r="M60" s="22">
        <f t="shared" si="6"/>
        <v>0.02267265271059393</v>
      </c>
      <c r="N60" s="23">
        <v>2.7083333333333335</v>
      </c>
      <c r="O60" s="13">
        <f t="shared" si="9"/>
        <v>30808.547342965638</v>
      </c>
    </row>
    <row r="61" spans="1:15" ht="12.75">
      <c r="A61" s="1">
        <v>2003</v>
      </c>
      <c r="B61" s="6">
        <v>43.90591666666666</v>
      </c>
      <c r="C61" s="4">
        <v>153.739</v>
      </c>
      <c r="D61" s="6">
        <v>265.4449166666667</v>
      </c>
      <c r="E61" s="9">
        <v>314.994</v>
      </c>
      <c r="F61" s="9">
        <f t="shared" si="2"/>
        <v>27.631241803021993</v>
      </c>
      <c r="G61" s="10">
        <f t="shared" si="7"/>
        <v>0.03619091777086295</v>
      </c>
      <c r="H61" s="13">
        <f t="shared" si="10"/>
        <v>122.2725</v>
      </c>
      <c r="I61" s="13">
        <v>102.75</v>
      </c>
      <c r="J61" s="9">
        <f t="shared" si="8"/>
        <v>992.1895765605512</v>
      </c>
      <c r="K61" s="9">
        <v>1213.175</v>
      </c>
      <c r="L61" s="19">
        <v>31734093</v>
      </c>
      <c r="M61" s="22">
        <f t="shared" si="6"/>
        <v>0.027499999999999948</v>
      </c>
      <c r="N61" s="23">
        <v>3.1875</v>
      </c>
      <c r="O61" s="13">
        <f t="shared" si="9"/>
        <v>31265.729780288704</v>
      </c>
    </row>
    <row r="62" spans="1:15" ht="12.75">
      <c r="A62" s="1">
        <v>2004</v>
      </c>
      <c r="B62" s="6">
        <v>45.23191666666666</v>
      </c>
      <c r="C62" s="4">
        <v>170.179</v>
      </c>
      <c r="D62" s="6">
        <v>288.4225833333333</v>
      </c>
      <c r="E62" s="9">
        <v>343.417</v>
      </c>
      <c r="F62" s="9">
        <f t="shared" si="2"/>
        <v>28.53971476630624</v>
      </c>
      <c r="G62" s="10">
        <f t="shared" si="7"/>
        <v>0.035038892581386</v>
      </c>
      <c r="H62" s="13">
        <f t="shared" si="10"/>
        <v>124.54302</v>
      </c>
      <c r="I62" s="13">
        <v>104.658</v>
      </c>
      <c r="J62" s="9">
        <f t="shared" si="8"/>
        <v>1036.5141298163478</v>
      </c>
      <c r="K62" s="9">
        <v>1290.906</v>
      </c>
      <c r="L62" s="19">
        <v>32038401</v>
      </c>
      <c r="M62" s="22">
        <f t="shared" si="6"/>
        <v>0.01856934306569347</v>
      </c>
      <c r="N62" s="23">
        <v>2.5</v>
      </c>
      <c r="O62" s="13">
        <f t="shared" si="9"/>
        <v>32352.242854328084</v>
      </c>
    </row>
    <row r="63" spans="1:15" ht="12.75">
      <c r="A63" s="1">
        <v>2005</v>
      </c>
      <c r="B63" s="6">
        <v>47.30583333333334</v>
      </c>
      <c r="C63" s="4">
        <v>188.722</v>
      </c>
      <c r="D63" s="6">
        <v>308.4193333333333</v>
      </c>
      <c r="E63" s="9">
        <v>366.91</v>
      </c>
      <c r="F63" s="9">
        <f t="shared" si="2"/>
        <v>29.0417672239153</v>
      </c>
      <c r="G63" s="10">
        <f t="shared" si="7"/>
        <v>0.03443316628392092</v>
      </c>
      <c r="H63" s="13">
        <f t="shared" si="10"/>
        <v>127.30024999999999</v>
      </c>
      <c r="I63" s="13">
        <v>106.975</v>
      </c>
      <c r="J63" s="9">
        <f t="shared" si="8"/>
        <v>1079.216262340412</v>
      </c>
      <c r="K63" s="9">
        <v>1373.845</v>
      </c>
      <c r="L63" s="19">
        <v>32352977</v>
      </c>
      <c r="M63" s="22">
        <f t="shared" si="6"/>
        <v>0.022138775822201782</v>
      </c>
      <c r="N63" s="23">
        <v>2.9166666666666665</v>
      </c>
      <c r="O63" s="13">
        <f t="shared" si="9"/>
        <v>33357.556627336395</v>
      </c>
    </row>
    <row r="64" spans="1:15" ht="12.75">
      <c r="A64" s="1">
        <v>2006</v>
      </c>
      <c r="B64" s="6">
        <v>49.623916666666666</v>
      </c>
      <c r="C64" s="4">
        <v>215.345</v>
      </c>
      <c r="D64" s="6">
        <v>335.3395</v>
      </c>
      <c r="E64" s="9">
        <v>403.777</v>
      </c>
      <c r="F64" s="9">
        <f t="shared" si="2"/>
        <v>29.227942843420596</v>
      </c>
      <c r="G64" s="10">
        <f t="shared" si="7"/>
        <v>0.03421383452667818</v>
      </c>
      <c r="H64" s="13">
        <f t="shared" si="10"/>
        <v>129.84923</v>
      </c>
      <c r="I64" s="13">
        <v>109.117</v>
      </c>
      <c r="J64" s="9">
        <f t="shared" si="8"/>
        <v>1116.991606342217</v>
      </c>
      <c r="K64" s="9">
        <v>1450.405</v>
      </c>
      <c r="L64" s="19">
        <v>32690242</v>
      </c>
      <c r="M64" s="22">
        <f t="shared" si="6"/>
        <v>0.020023369946249238</v>
      </c>
      <c r="N64" s="23">
        <v>4.3125</v>
      </c>
      <c r="O64" s="13">
        <f t="shared" si="9"/>
        <v>34168.961072304606</v>
      </c>
    </row>
    <row r="65" spans="1:15" ht="12.75">
      <c r="A65" s="3">
        <v>2007</v>
      </c>
      <c r="B65" s="6">
        <v>52.1663333333333</v>
      </c>
      <c r="C65" s="6">
        <f>(B65/B64)*C64</f>
        <v>226.3779202904512</v>
      </c>
      <c r="D65" s="6">
        <f>(C65/C64)*D64</f>
        <v>352.5201820392382</v>
      </c>
      <c r="E65" s="9">
        <v>431.645</v>
      </c>
      <c r="F65" s="9">
        <f t="shared" si="2"/>
        <v>29.321382245253982</v>
      </c>
      <c r="G65" s="10">
        <f t="shared" si="7"/>
        <v>0.03410480418814028</v>
      </c>
      <c r="H65" s="13">
        <f t="shared" si="10"/>
        <v>132.6255</v>
      </c>
      <c r="I65" s="13">
        <v>111.45</v>
      </c>
      <c r="J65" s="9">
        <f t="shared" si="8"/>
        <v>1153.3144078627413</v>
      </c>
      <c r="K65" s="9">
        <v>1529.589</v>
      </c>
      <c r="L65" s="19">
        <v>33048782</v>
      </c>
      <c r="M65" s="22">
        <f t="shared" si="6"/>
        <v>0.021380719777852993</v>
      </c>
      <c r="N65" s="23">
        <v>4.604166666666667</v>
      </c>
      <c r="O65" s="13">
        <f t="shared" si="9"/>
        <v>34897.33472969567</v>
      </c>
    </row>
    <row r="66" spans="1:15" ht="12.75">
      <c r="A66" s="1">
        <v>2008</v>
      </c>
      <c r="B66" s="6">
        <v>54.4343333333333</v>
      </c>
      <c r="C66" s="7" t="s">
        <v>46</v>
      </c>
      <c r="D66" s="7" t="s">
        <v>46</v>
      </c>
      <c r="E66">
        <v>488.047</v>
      </c>
      <c r="F66" s="9">
        <f t="shared" si="2"/>
        <v>29.456005094823748</v>
      </c>
      <c r="G66" s="10">
        <f t="shared" si="7"/>
        <v>0.0339489349211081</v>
      </c>
      <c r="H66" s="13">
        <f t="shared" si="10"/>
        <v>135.76948</v>
      </c>
      <c r="I66" s="13">
        <v>114.092</v>
      </c>
      <c r="J66" s="9">
        <f t="shared" si="8"/>
        <v>1180.9855941114306</v>
      </c>
      <c r="K66" s="9">
        <v>1603.418</v>
      </c>
      <c r="L66" s="19">
        <v>33448916</v>
      </c>
      <c r="M66" s="22">
        <f t="shared" si="6"/>
        <v>0.023705697622252126</v>
      </c>
      <c r="N66" s="23">
        <v>3.2083333333333335</v>
      </c>
      <c r="O66" s="13">
        <f t="shared" si="9"/>
        <v>35307.14101800581</v>
      </c>
    </row>
    <row r="67" spans="1:15" ht="12.75">
      <c r="A67" s="1">
        <v>2009</v>
      </c>
      <c r="B67" t="s">
        <v>45</v>
      </c>
      <c r="C67" s="7" t="s">
        <v>46</v>
      </c>
      <c r="D67" s="7" t="s">
        <v>46</v>
      </c>
      <c r="E67" s="9">
        <v>491.77108000000004</v>
      </c>
      <c r="F67" s="9">
        <f>K67/E67</f>
        <v>3.109139724117164</v>
      </c>
      <c r="G67" s="10">
        <f t="shared" si="7"/>
        <v>0.3216323770344379</v>
      </c>
      <c r="H67" s="13">
        <f t="shared" si="10"/>
        <v>136.17527</v>
      </c>
      <c r="I67" s="13">
        <v>114.433</v>
      </c>
      <c r="J67" s="9">
        <f t="shared" si="8"/>
        <v>1122.8066593883013</v>
      </c>
      <c r="K67" s="9">
        <v>1528.985</v>
      </c>
      <c r="L67" s="19">
        <v>33856945</v>
      </c>
      <c r="M67" s="22">
        <f t="shared" si="6"/>
        <v>0.0029888160431933933</v>
      </c>
      <c r="N67" s="23">
        <v>0.65</v>
      </c>
      <c r="O67" s="13">
        <f t="shared" si="9"/>
        <v>33163.259691277555</v>
      </c>
    </row>
    <row r="68" spans="1:15" ht="12.75">
      <c r="A68" s="1">
        <v>2010</v>
      </c>
      <c r="B68" t="s">
        <v>45</v>
      </c>
      <c r="C68" s="7" t="s">
        <v>46</v>
      </c>
      <c r="D68" s="7" t="s">
        <v>46</v>
      </c>
      <c r="E68" s="9">
        <v>551.74967</v>
      </c>
      <c r="F68" s="9">
        <f>K68/E68</f>
        <v>2.9444657393270393</v>
      </c>
      <c r="G68" s="10">
        <f t="shared" si="7"/>
        <v>0.3396201853000847</v>
      </c>
      <c r="H68" s="13">
        <f t="shared" si="10"/>
        <v>138.59573</v>
      </c>
      <c r="I68" s="13">
        <v>116.467</v>
      </c>
      <c r="J68" s="9">
        <f t="shared" si="8"/>
        <v>1172.191957140382</v>
      </c>
      <c r="K68" s="9">
        <v>1624.608</v>
      </c>
      <c r="L68" s="19">
        <v>34254344</v>
      </c>
      <c r="M68" s="22">
        <f t="shared" si="6"/>
        <v>0.017774592993279846</v>
      </c>
      <c r="N68" s="23">
        <v>0.85</v>
      </c>
      <c r="O68" s="13">
        <f t="shared" si="9"/>
        <v>34220.24246444136</v>
      </c>
    </row>
    <row r="69" spans="1:15" ht="12.75">
      <c r="A69" s="1">
        <v>2011</v>
      </c>
      <c r="B69" t="s">
        <v>46</v>
      </c>
      <c r="C69" s="7" t="s">
        <v>46</v>
      </c>
      <c r="D69" s="7" t="s">
        <v>46</v>
      </c>
      <c r="E69" s="9">
        <v>599.7646400000001</v>
      </c>
      <c r="F69" s="9">
        <f>K69/E69</f>
        <v>2.84308413602598</v>
      </c>
      <c r="G69" s="10">
        <f t="shared" si="7"/>
        <v>0.35173070938301</v>
      </c>
      <c r="H69" s="13">
        <f t="shared" si="10"/>
        <v>142.63102</v>
      </c>
      <c r="I69" s="13">
        <v>119.858</v>
      </c>
      <c r="J69" s="9">
        <f t="shared" si="8"/>
        <v>1195.519272969746</v>
      </c>
      <c r="K69" s="9">
        <v>1705.1813333333332</v>
      </c>
      <c r="L69" s="19">
        <v>34605346</v>
      </c>
      <c r="M69" s="22">
        <f t="shared" si="6"/>
        <v>0.029115543458662133</v>
      </c>
      <c r="N69" s="23">
        <v>1.25</v>
      </c>
      <c r="O69" s="13">
        <f t="shared" si="9"/>
        <v>34547.24229515711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2012-11-22T21:40:14Z</dcterms:modified>
  <cp:category/>
  <cp:version/>
  <cp:contentType/>
  <cp:contentStatus/>
</cp:coreProperties>
</file>